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219\OneDrive\Área de Trabalho\Fireguard\000 - Licitações\26 - DPRJ\"/>
    </mc:Choice>
  </mc:AlternateContent>
  <xr:revisionPtr revIDLastSave="0" documentId="13_ncr:1_{54AB5F26-9C8C-4FBF-AF04-5698DEAAF3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mo" sheetId="1" r:id="rId1"/>
    <sheet name="Sintético" sheetId="2" r:id="rId2"/>
    <sheet name="CPUS" sheetId="10" r:id="rId3"/>
    <sheet name="CPU-4.18" sheetId="3" r:id="rId4"/>
    <sheet name="BDI" sheetId="4" r:id="rId5"/>
    <sheet name="Físico-Financeiro" sheetId="9" r:id="rId6"/>
  </sheets>
  <definedNames>
    <definedName name="_xlnm._FilterDatabase" localSheetId="2" hidden="1">CPUS!$A$2:$G$356</definedName>
    <definedName name="_xlnm._FilterDatabase" localSheetId="1" hidden="1">Sintético!$A$6:$I$72</definedName>
    <definedName name="JR_PAGE_ANCHOR_0_1">CPUS!$A$1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2" l="1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I19" i="2"/>
  <c r="I18" i="2"/>
  <c r="I17" i="2"/>
  <c r="H19" i="2"/>
  <c r="H18" i="2"/>
  <c r="H17" i="2"/>
  <c r="I14" i="2"/>
  <c r="I13" i="2"/>
  <c r="I12" i="2"/>
  <c r="I11" i="2"/>
  <c r="H14" i="2"/>
  <c r="H13" i="2"/>
  <c r="H12" i="2"/>
  <c r="I8" i="2"/>
  <c r="H58" i="2" l="1"/>
  <c r="H41" i="2"/>
  <c r="H21" i="2"/>
  <c r="H11" i="2"/>
  <c r="H8" i="2"/>
  <c r="H7" i="2" s="1"/>
  <c r="H54" i="3"/>
  <c r="H53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52" i="3"/>
  <c r="D18" i="4"/>
  <c r="E21" i="4" s="1"/>
  <c r="E4" i="1" s="1"/>
  <c r="D11" i="4"/>
  <c r="D7" i="4"/>
  <c r="I4" i="2" l="1"/>
  <c r="H10" i="2"/>
  <c r="H6" i="3"/>
  <c r="H16" i="2"/>
  <c r="I70" i="2" l="1"/>
  <c r="I60" i="2"/>
  <c r="I68" i="2"/>
  <c r="I65" i="2"/>
  <c r="I47" i="2"/>
  <c r="I55" i="2"/>
  <c r="I50" i="2"/>
  <c r="I52" i="2"/>
  <c r="I42" i="2"/>
  <c r="I59" i="2"/>
  <c r="I49" i="2"/>
  <c r="I37" i="2"/>
  <c r="I44" i="2"/>
  <c r="I36" i="2"/>
  <c r="I71" i="2"/>
  <c r="I53" i="2"/>
  <c r="I69" i="2"/>
  <c r="I51" i="2"/>
  <c r="I66" i="2"/>
  <c r="I48" i="2"/>
  <c r="I63" i="2"/>
  <c r="I45" i="2"/>
  <c r="I7" i="2"/>
  <c r="E8" i="1" s="1"/>
  <c r="I43" i="2"/>
  <c r="I64" i="2"/>
  <c r="I46" i="2"/>
  <c r="I35" i="2"/>
  <c r="I61" i="2"/>
  <c r="I54" i="2"/>
  <c r="I56" i="2"/>
  <c r="I38" i="2"/>
  <c r="I67" i="2"/>
  <c r="I62" i="2"/>
  <c r="I39" i="2"/>
  <c r="D8" i="9" l="1"/>
  <c r="I21" i="2"/>
  <c r="E14" i="1" s="1"/>
  <c r="D14" i="9" s="1"/>
  <c r="I58" i="2"/>
  <c r="E18" i="1" s="1"/>
  <c r="D18" i="9" s="1"/>
  <c r="I41" i="2"/>
  <c r="E16" i="1" s="1"/>
  <c r="D16" i="9" s="1"/>
  <c r="I10" i="2"/>
  <c r="E10" i="1" s="1"/>
  <c r="D10" i="9" s="1"/>
  <c r="I16" i="2"/>
  <c r="E12" i="1" s="1"/>
  <c r="D12" i="9" s="1"/>
  <c r="E12" i="9" l="1"/>
  <c r="G12" i="9"/>
  <c r="F12" i="9"/>
  <c r="E18" i="9"/>
  <c r="F18" i="9"/>
  <c r="G18" i="9"/>
  <c r="G16" i="9"/>
  <c r="F16" i="9"/>
  <c r="E16" i="9"/>
  <c r="G14" i="9"/>
  <c r="F14" i="9"/>
  <c r="E14" i="9"/>
  <c r="H10" i="9"/>
  <c r="G10" i="9"/>
  <c r="F10" i="9"/>
  <c r="E10" i="9"/>
  <c r="E8" i="9"/>
  <c r="D20" i="9"/>
  <c r="H8" i="9"/>
  <c r="F8" i="9"/>
  <c r="G8" i="9"/>
  <c r="E20" i="1"/>
  <c r="I72" i="2"/>
  <c r="F20" i="9" l="1"/>
  <c r="F21" i="9" s="1"/>
  <c r="G20" i="9"/>
  <c r="G21" i="9" s="1"/>
  <c r="H20" i="9"/>
  <c r="H21" i="9" s="1"/>
  <c r="E20" i="9"/>
  <c r="E21" i="9" s="1"/>
  <c r="E22" i="9" s="1"/>
  <c r="F22" i="9" l="1"/>
  <c r="G22" i="9" s="1"/>
  <c r="H22" i="9" s="1"/>
</calcChain>
</file>

<file path=xl/sharedStrings.xml><?xml version="1.0" encoding="utf-8"?>
<sst xmlns="http://schemas.openxmlformats.org/spreadsheetml/2006/main" count="1409" uniqueCount="608">
  <si>
    <r>
      <rPr>
        <b/>
        <sz val="18"/>
        <rFont val="Arial"/>
        <family val="2"/>
      </rPr>
      <t>PLANILHA DE VALORES UNITÁRIOS DESONERADOS</t>
    </r>
  </si>
  <si>
    <r>
      <rPr>
        <b/>
        <sz val="10"/>
        <rFont val="Arial"/>
        <family val="2"/>
      </rPr>
      <t>PLANILHA DE VALORES UNITÁRIOS DESONERADOS</t>
    </r>
  </si>
  <si>
    <r>
      <rPr>
        <b/>
        <sz val="10"/>
        <rFont val="Arial"/>
        <family val="2"/>
      </rPr>
      <t>MÊS BASE</t>
    </r>
  </si>
  <si>
    <r>
      <rPr>
        <b/>
        <sz val="10"/>
        <rFont val="Arial"/>
        <family val="2"/>
      </rPr>
      <t>SINAPI</t>
    </r>
  </si>
  <si>
    <r>
      <rPr>
        <b/>
        <sz val="10"/>
        <rFont val="Arial"/>
        <family val="2"/>
      </rPr>
      <t>jan/24</t>
    </r>
  </si>
  <si>
    <r>
      <rPr>
        <b/>
        <sz val="12"/>
        <rFont val="Arial"/>
        <family val="2"/>
      </rPr>
      <t>EXECUÇÃO DE SISTEMA DE SEGURANÇA CONTRA INCÊNDIO E PÂNICO NA SEDE DO MÉIER</t>
    </r>
  </si>
  <si>
    <r>
      <rPr>
        <b/>
        <sz val="12"/>
        <rFont val="Arial"/>
        <family val="2"/>
      </rPr>
      <t>EMOP</t>
    </r>
  </si>
  <si>
    <r>
      <rPr>
        <b/>
        <sz val="10"/>
        <rFont val="Arial"/>
        <family val="2"/>
      </rPr>
      <t>REV 2</t>
    </r>
  </si>
  <si>
    <r>
      <rPr>
        <b/>
        <sz val="12"/>
        <rFont val="Arial"/>
        <family val="2"/>
      </rPr>
      <t>BDI:</t>
    </r>
  </si>
  <si>
    <r>
      <rPr>
        <b/>
        <sz val="10"/>
        <rFont val="Arial"/>
        <family val="2"/>
      </rPr>
      <t>ORÇAMENTO</t>
    </r>
  </si>
  <si>
    <r>
      <rPr>
        <b/>
        <sz val="10"/>
        <rFont val="Arial"/>
        <family val="2"/>
      </rPr>
      <t>Item</t>
    </r>
  </si>
  <si>
    <r>
      <rPr>
        <b/>
        <sz val="10"/>
        <rFont val="Arial"/>
        <family val="2"/>
      </rPr>
      <t>Codigo</t>
    </r>
  </si>
  <si>
    <r>
      <rPr>
        <sz val="10"/>
        <rFont val="Arial MT"/>
        <family val="2"/>
      </rPr>
      <t>CADASTRO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</si>
  <si>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</si>
  <si>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Qdt</t>
    </r>
  </si>
  <si>
    <r>
      <rPr>
        <b/>
        <sz val="10"/>
        <rFont val="Arial"/>
        <family val="2"/>
      </rPr>
      <t>v.unit</t>
    </r>
  </si>
  <si>
    <r>
      <rPr>
        <b/>
        <sz val="10"/>
        <rFont val="Arial"/>
        <family val="2"/>
      </rPr>
      <t>V.total</t>
    </r>
  </si>
  <si>
    <r>
      <rPr>
        <b/>
        <sz val="10"/>
        <rFont val="Arial"/>
        <family val="2"/>
      </rPr>
      <t>V.total COM BDI</t>
    </r>
  </si>
  <si>
    <r>
      <rPr>
        <b/>
        <sz val="10"/>
        <rFont val="Arial"/>
        <family val="2"/>
      </rPr>
      <t>ADMINISTRAÇÃO LOCAL</t>
    </r>
  </si>
  <si>
    <r>
      <rPr>
        <sz val="10"/>
        <rFont val="Arial MT"/>
        <family val="2"/>
      </rPr>
      <t>1.1</t>
    </r>
  </si>
  <si>
    <r>
      <rPr>
        <sz val="10"/>
        <rFont val="Arial MT"/>
        <family val="2"/>
      </rPr>
      <t>SINAPI</t>
    </r>
  </si>
  <si>
    <r>
      <rPr>
        <sz val="10"/>
        <rFont val="Arial MT"/>
        <family val="2"/>
      </rPr>
      <t>ENCARREGADO GERAL COM ENCARGOS COMPLEMENTARES</t>
    </r>
  </si>
  <si>
    <r>
      <rPr>
        <sz val="10"/>
        <rFont val="Arial MT"/>
        <family val="2"/>
      </rPr>
      <t>H</t>
    </r>
  </si>
  <si>
    <r>
      <rPr>
        <b/>
        <sz val="10"/>
        <rFont val="Arial"/>
        <family val="2"/>
      </rPr>
      <t>CANTEIRO DE OBRA, EMISSÃO DO CA, CAPACITAÇÃO DE FUNCIONÁRIOS NO LOCAL</t>
    </r>
  </si>
  <si>
    <r>
      <rPr>
        <sz val="10"/>
        <rFont val="Arial MT"/>
        <family val="2"/>
      </rPr>
      <t>2.1</t>
    </r>
  </si>
  <si>
    <r>
      <rPr>
        <sz val="10"/>
        <rFont val="Arial MT"/>
        <family val="2"/>
      </rPr>
      <t>ENGENHEIRO CIVIL DE OBRA JUNIOR COM ENCARGOS COMPLEMENTARES</t>
    </r>
  </si>
  <si>
    <r>
      <rPr>
        <sz val="10"/>
        <rFont val="Arial MT"/>
        <family val="2"/>
      </rPr>
      <t>2.2</t>
    </r>
  </si>
  <si>
    <r>
      <rPr>
        <sz val="10"/>
        <rFont val="Arial MT"/>
        <family val="2"/>
      </rPr>
      <t>PLACA DE OBRA (PARA CONSTRUCAO CIVIL) EM CHAPA GALVANIZADA *N. 22*, ADESIVADA, DE *2,4 X 1,2* M (SEM POSTES PARA FIXACAO)</t>
    </r>
  </si>
  <si>
    <r>
      <rPr>
        <sz val="10"/>
        <rFont val="Arial MT"/>
        <family val="2"/>
      </rPr>
      <t>M2</t>
    </r>
  </si>
  <si>
    <r>
      <rPr>
        <sz val="10"/>
        <rFont val="Arial MT"/>
        <family val="2"/>
      </rPr>
      <t>2.3</t>
    </r>
  </si>
  <si>
    <r>
      <rPr>
        <sz val="10"/>
        <rFont val="Arial MT"/>
        <family val="2"/>
      </rPr>
      <t>EMOP</t>
    </r>
  </si>
  <si>
    <r>
      <rPr>
        <sz val="10"/>
        <rFont val="Arial MT"/>
        <family val="2"/>
      </rPr>
      <t>TRANSPORTE HORIZONTAL DE MATERIAL DE 1ªCATEGORIA OU ENTULHO,EM CARRINHOS,A 60,00M DE DISTANCIA,INCLUSIVE CARGA A PA</t>
    </r>
  </si>
  <si>
    <r>
      <rPr>
        <sz val="10"/>
        <rFont val="Arial MT"/>
        <family val="2"/>
      </rPr>
      <t>M3</t>
    </r>
  </si>
  <si>
    <r>
      <rPr>
        <sz val="10"/>
        <rFont val="Arial MT"/>
        <family val="2"/>
      </rPr>
      <t>2.4</t>
    </r>
  </si>
  <si>
    <r>
      <rPr>
        <sz val="10"/>
        <rFont val="Arial MT"/>
        <family val="2"/>
      </rPr>
      <t>UN</t>
    </r>
  </si>
  <si>
    <r>
      <rPr>
        <b/>
        <sz val="10"/>
        <rFont val="Arial"/>
        <family val="2"/>
      </rPr>
      <t>FORNECIMENTO E INSTALAÇÃO DE EXTINTORES DE INCÊNDIO</t>
    </r>
  </si>
  <si>
    <r>
      <rPr>
        <sz val="10"/>
        <rFont val="Arial MT"/>
        <family val="2"/>
      </rPr>
      <t>3.1</t>
    </r>
  </si>
  <si>
    <r>
      <rPr>
        <sz val="10"/>
        <rFont val="Arial MT"/>
        <family val="2"/>
      </rPr>
      <t>3.2</t>
    </r>
  </si>
  <si>
    <r>
      <rPr>
        <sz val="10"/>
        <rFont val="Arial MT"/>
        <family val="2"/>
      </rPr>
      <t>3.3</t>
    </r>
  </si>
  <si>
    <r>
      <rPr>
        <b/>
        <sz val="10"/>
        <rFont val="Arial"/>
        <family val="2"/>
      </rPr>
      <t>SISTEMA DE HIDRANTES E MANGOTINHOS</t>
    </r>
  </si>
  <si>
    <r>
      <rPr>
        <sz val="10"/>
        <rFont val="Arial MT"/>
        <family val="2"/>
      </rPr>
      <t>4.1</t>
    </r>
  </si>
  <si>
    <r>
      <rPr>
        <sz val="10"/>
        <rFont val="Arial MT"/>
        <family val="2"/>
      </rPr>
      <t>4.2</t>
    </r>
  </si>
  <si>
    <r>
      <rPr>
        <sz val="10"/>
        <rFont val="Arial MT"/>
        <family val="2"/>
      </rPr>
      <t>4.3</t>
    </r>
  </si>
  <si>
    <r>
      <rPr>
        <sz val="10"/>
        <rFont val="Arial MT"/>
        <family val="2"/>
      </rPr>
      <t>4.4</t>
    </r>
  </si>
  <si>
    <r>
      <rPr>
        <sz val="10"/>
        <rFont val="Arial MT"/>
        <family val="2"/>
      </rPr>
      <t>4.5</t>
    </r>
  </si>
  <si>
    <r>
      <rPr>
        <sz val="10"/>
        <rFont val="Arial MT"/>
        <family val="2"/>
      </rPr>
      <t>TUBO DE AÇO PRETO SEM COSTURA, CONEXÃO SOLDADA, DN 65 (2 1/2"), INSTALADO EM REDE DE ALIMENTAÇÃO PARA HIDRANTE - FORNECIMENTO E INSTALAÇÃO. AF_10/2020</t>
    </r>
  </si>
  <si>
    <r>
      <rPr>
        <sz val="10"/>
        <rFont val="Arial MT"/>
        <family val="2"/>
      </rPr>
      <t>M</t>
    </r>
  </si>
  <si>
    <r>
      <rPr>
        <sz val="10"/>
        <rFont val="Arial MT"/>
        <family val="2"/>
      </rPr>
      <t>4.6</t>
    </r>
  </si>
  <si>
    <r>
      <rPr>
        <sz val="10"/>
        <rFont val="Arial MT"/>
        <family val="2"/>
      </rPr>
      <t>4.7</t>
    </r>
  </si>
  <si>
    <r>
      <rPr>
        <sz val="10"/>
        <rFont val="Arial MT"/>
        <family val="2"/>
      </rPr>
      <t>4.8</t>
    </r>
  </si>
  <si>
    <r>
      <rPr>
        <sz val="10"/>
        <rFont val="Arial MT"/>
        <family val="2"/>
      </rPr>
      <t>4.9</t>
    </r>
  </si>
  <si>
    <r>
      <rPr>
        <sz val="10"/>
        <rFont val="Arial MT"/>
        <family val="2"/>
      </rPr>
      <t>FURACAO DE CONCRETO,A PONTEIRO,TENDO O FURO 10X10X15CM</t>
    </r>
  </si>
  <si>
    <r>
      <rPr>
        <sz val="10"/>
        <rFont val="Arial MT"/>
        <family val="2"/>
      </rPr>
      <t>4.10</t>
    </r>
  </si>
  <si>
    <r>
      <rPr>
        <sz val="10"/>
        <rFont val="Arial MT"/>
        <family val="2"/>
      </rPr>
      <t>DEMOLIÇÃO DE PAVIMENTO INTERTRAVADO, DE FORMA MANUAL, COM REAPROVEITAMENTO. AF_12/2017</t>
    </r>
  </si>
  <si>
    <r>
      <rPr>
        <sz val="10"/>
        <rFont val="Arial MT"/>
        <family val="2"/>
      </rPr>
      <t>4.11</t>
    </r>
  </si>
  <si>
    <r>
      <rPr>
        <sz val="10"/>
        <rFont val="Arial MT"/>
        <family val="2"/>
      </rPr>
      <t>4.12</t>
    </r>
  </si>
  <si>
    <r>
      <rPr>
        <sz val="10"/>
        <rFont val="Arial MT"/>
        <family val="2"/>
      </rPr>
      <t>ESCAVACAO E REATERRO DE VALA,EM MATERIAL DE 1ªCATEGORIA,PARALIGACAO DE AGUA POTAVEL</t>
    </r>
  </si>
  <si>
    <r>
      <rPr>
        <sz val="10"/>
        <rFont val="Arial MT"/>
        <family val="2"/>
      </rPr>
      <t>4.13</t>
    </r>
  </si>
  <si>
    <r>
      <rPr>
        <sz val="10"/>
        <rFont val="Arial MT"/>
        <family val="2"/>
      </rPr>
      <t>PEDRA ARDOSIA, CINZA, *40 X 40* CM, E= *1 CM</t>
    </r>
  </si>
  <si>
    <r>
      <rPr>
        <sz val="10"/>
        <rFont val="Arial MT"/>
        <family val="2"/>
      </rPr>
      <t>4.14</t>
    </r>
  </si>
  <si>
    <r>
      <rPr>
        <sz val="10"/>
        <rFont val="Arial MT"/>
        <family val="2"/>
      </rPr>
      <t>4.15</t>
    </r>
  </si>
  <si>
    <r>
      <rPr>
        <sz val="10"/>
        <rFont val="Arial MT"/>
        <family val="2"/>
      </rPr>
      <t>4.16</t>
    </r>
  </si>
  <si>
    <r>
      <rPr>
        <sz val="10"/>
        <rFont val="Arial MT"/>
        <family val="2"/>
      </rPr>
      <t>EXECUÇÃO DE PASSEIO (CALÇADA) OU PISO DE CONCRETO COM CONCRETO MOLDADO IN LOCO, FEITO EM OBRA, ACABAMENTO CONVENCIONAL, NÃO ARMADO. AF_08/2022</t>
    </r>
  </si>
  <si>
    <r>
      <rPr>
        <sz val="10"/>
        <rFont val="Arial MT"/>
        <family val="2"/>
      </rPr>
      <t>4.17</t>
    </r>
  </si>
  <si>
    <r>
      <rPr>
        <sz val="10"/>
        <rFont val="Arial MT"/>
        <family val="2"/>
      </rPr>
      <t>4.18</t>
    </r>
  </si>
  <si>
    <r>
      <rPr>
        <sz val="10"/>
        <rFont val="Arial MT"/>
        <family val="2"/>
      </rPr>
      <t>COMP1</t>
    </r>
  </si>
  <si>
    <r>
      <rPr>
        <sz val="10"/>
        <rFont val="Arial MT"/>
        <family val="2"/>
      </rPr>
      <t>COMPOSIÇÃ O</t>
    </r>
  </si>
  <si>
    <r>
      <rPr>
        <sz val="10"/>
        <rFont val="Arial MT"/>
        <family val="2"/>
      </rPr>
      <t>MATERIAIS DIVERSOS COMPLEMENTARES, NECESSÁRIOS PARA EXECUÇÃO DA OBRA CONFORME PROJETO DE SEGURANÇA CONTRA INCÊNDIO E PÂNICO</t>
    </r>
  </si>
  <si>
    <r>
      <rPr>
        <sz val="10"/>
        <rFont val="Arial MT"/>
        <family val="2"/>
      </rPr>
      <t>VB</t>
    </r>
  </si>
  <si>
    <r>
      <rPr>
        <b/>
        <sz val="10"/>
        <rFont val="Arial"/>
        <family val="2"/>
      </rPr>
      <t>SISTEMA DE SINALIZAÇÃO DE SEGURANÇA E ILUMINAÇÃO DE EMERGÊNCIA</t>
    </r>
  </si>
  <si>
    <r>
      <rPr>
        <sz val="10"/>
        <rFont val="Arial MT"/>
        <family val="2"/>
      </rPr>
      <t>5.1</t>
    </r>
  </si>
  <si>
    <r>
      <rPr>
        <sz val="10"/>
        <rFont val="Arial MT"/>
        <family val="2"/>
      </rPr>
      <t>5.2</t>
    </r>
  </si>
  <si>
    <r>
      <rPr>
        <sz val="10"/>
        <rFont val="Arial MT"/>
        <family val="2"/>
      </rPr>
      <t>5.3</t>
    </r>
  </si>
  <si>
    <r>
      <rPr>
        <sz val="10"/>
        <rFont val="Arial MT"/>
        <family val="2"/>
      </rPr>
      <t>5.4</t>
    </r>
  </si>
  <si>
    <r>
      <rPr>
        <sz val="10"/>
        <rFont val="Arial MT"/>
        <family val="2"/>
      </rPr>
      <t>5.5</t>
    </r>
  </si>
  <si>
    <r>
      <rPr>
        <sz val="10"/>
        <rFont val="Arial MT"/>
        <family val="2"/>
      </rPr>
      <t>5.6</t>
    </r>
  </si>
  <si>
    <r>
      <rPr>
        <sz val="10"/>
        <rFont val="Arial MT"/>
        <family val="2"/>
      </rPr>
      <t>5.7</t>
    </r>
  </si>
  <si>
    <r>
      <rPr>
        <sz val="10"/>
        <rFont val="Arial MT"/>
        <family val="2"/>
      </rPr>
      <t>5.8</t>
    </r>
  </si>
  <si>
    <r>
      <rPr>
        <sz val="10"/>
        <rFont val="Arial MT"/>
        <family val="2"/>
      </rPr>
      <t>5.9</t>
    </r>
  </si>
  <si>
    <r>
      <rPr>
        <sz val="10"/>
        <rFont val="Arial MT"/>
        <family val="2"/>
      </rPr>
      <t>ELETRODUTO DE FERRO GALVANIZADO,TIPO MEDIO,DIAMETRO DE 3/4",EXCLUSIVE LUVAS,CURVAS,ABERTURA E FECHAMENTO DE RASGO.FORNECIMENTO E ASSENTAMENTO</t>
    </r>
  </si>
  <si>
    <r>
      <rPr>
        <sz val="10"/>
        <rFont val="Arial MT"/>
        <family val="2"/>
      </rPr>
      <t>5.10</t>
    </r>
  </si>
  <si>
    <r>
      <rPr>
        <sz val="10"/>
        <rFont val="Arial MT"/>
        <family val="2"/>
      </rPr>
      <t>CAIXA DE LIGACAO DE ALUMINIO SILICIO,TIPO CONDULETES,NO FORMATO B,DIAMETRO DE 3/4".FORNECIMENTO E COLOCACAO</t>
    </r>
  </si>
  <si>
    <r>
      <rPr>
        <sz val="10"/>
        <rFont val="Arial MT"/>
        <family val="2"/>
      </rPr>
      <t>5.11</t>
    </r>
  </si>
  <si>
    <r>
      <rPr>
        <sz val="10"/>
        <rFont val="Arial MT"/>
        <family val="2"/>
      </rPr>
      <t>5.12</t>
    </r>
  </si>
  <si>
    <r>
      <rPr>
        <sz val="10"/>
        <rFont val="Arial MT"/>
        <family val="2"/>
      </rPr>
      <t>5.13</t>
    </r>
  </si>
  <si>
    <r>
      <rPr>
        <sz val="10"/>
        <rFont val="Arial MT"/>
        <family val="2"/>
      </rPr>
      <t>MANGUEIRA "SEAL TUBE" COM CAPA ALMA,DIAMETRO DE 3/4".FORNECIMENTO E COLOCACAO</t>
    </r>
  </si>
  <si>
    <r>
      <rPr>
        <sz val="10"/>
        <rFont val="Arial MT"/>
        <family val="2"/>
      </rPr>
      <t>5.14</t>
    </r>
  </si>
  <si>
    <r>
      <rPr>
        <sz val="10"/>
        <rFont val="Arial MT"/>
        <family val="2"/>
      </rPr>
      <t>5.15</t>
    </r>
  </si>
  <si>
    <r>
      <rPr>
        <b/>
        <sz val="10"/>
        <rFont val="Arial"/>
        <family val="2"/>
      </rPr>
      <t>SISTEMA DE ALARME DE INCÊNDIO</t>
    </r>
  </si>
  <si>
    <r>
      <rPr>
        <sz val="10"/>
        <rFont val="Arial MT"/>
        <family val="2"/>
      </rPr>
      <t>6.1</t>
    </r>
  </si>
  <si>
    <r>
      <rPr>
        <sz val="10"/>
        <rFont val="Arial MT"/>
        <family val="2"/>
      </rPr>
      <t>6.2</t>
    </r>
  </si>
  <si>
    <r>
      <rPr>
        <sz val="10"/>
        <rFont val="Arial MT"/>
        <family val="2"/>
      </rPr>
      <t>6.3</t>
    </r>
  </si>
  <si>
    <r>
      <rPr>
        <sz val="10"/>
        <rFont val="Arial MT"/>
        <family val="2"/>
      </rPr>
      <t>6.4</t>
    </r>
  </si>
  <si>
    <r>
      <rPr>
        <sz val="10"/>
        <rFont val="Arial MT"/>
        <family val="2"/>
      </rPr>
      <t>COTAÇÃO</t>
    </r>
  </si>
  <si>
    <r>
      <rPr>
        <sz val="10"/>
        <rFont val="Arial MT"/>
        <family val="2"/>
      </rPr>
      <t>6.5</t>
    </r>
  </si>
  <si>
    <r>
      <rPr>
        <sz val="10"/>
        <rFont val="Arial MT"/>
        <family val="2"/>
      </rPr>
      <t>FONTE UNIVERSAL 8 CONECTORES 12 - 24V / 120W</t>
    </r>
  </si>
  <si>
    <r>
      <rPr>
        <sz val="10"/>
        <rFont val="Arial MT"/>
        <family val="2"/>
      </rPr>
      <t>6.6</t>
    </r>
  </si>
  <si>
    <r>
      <rPr>
        <sz val="10"/>
        <rFont val="Arial MT"/>
        <family val="2"/>
      </rPr>
      <t>6.7</t>
    </r>
  </si>
  <si>
    <r>
      <rPr>
        <sz val="10"/>
        <rFont val="Arial MT"/>
        <family val="2"/>
      </rPr>
      <t>CABO BLINDADO 2X1,5MM² PARA ALARME DE INCÊNCIO</t>
    </r>
  </si>
  <si>
    <r>
      <rPr>
        <sz val="10"/>
        <rFont val="Arial MT"/>
        <family val="2"/>
      </rPr>
      <t>6.8</t>
    </r>
  </si>
  <si>
    <r>
      <rPr>
        <sz val="10"/>
        <rFont val="Arial MT"/>
        <family val="2"/>
      </rPr>
      <t>6.9</t>
    </r>
  </si>
  <si>
    <r>
      <rPr>
        <sz val="10"/>
        <rFont val="Arial MT"/>
        <family val="2"/>
      </rPr>
      <t>6.10</t>
    </r>
  </si>
  <si>
    <r>
      <rPr>
        <sz val="10"/>
        <rFont val="Arial MT"/>
        <family val="2"/>
      </rPr>
      <t>6.11</t>
    </r>
  </si>
  <si>
    <r>
      <rPr>
        <sz val="10"/>
        <rFont val="Arial MT"/>
        <family val="2"/>
      </rPr>
      <t>6.12</t>
    </r>
  </si>
  <si>
    <r>
      <rPr>
        <sz val="10"/>
        <rFont val="Arial MT"/>
        <family val="2"/>
      </rPr>
      <t>6.13</t>
    </r>
  </si>
  <si>
    <r>
      <rPr>
        <sz val="10"/>
        <rFont val="Arial MT"/>
        <family val="2"/>
      </rPr>
      <t>ADAPTADOR UNIDUTS MÚLTIPLO 3/4"</t>
    </r>
  </si>
  <si>
    <r>
      <rPr>
        <b/>
        <sz val="10"/>
        <rFont val="Arial"/>
        <family val="2"/>
      </rPr>
      <t>Valor total</t>
    </r>
  </si>
  <si>
    <r>
      <rPr>
        <b/>
        <sz val="10"/>
        <rFont val="Arial"/>
        <family val="2"/>
      </rPr>
      <t>VALORES DESONERADOS</t>
    </r>
  </si>
  <si>
    <r>
      <rPr>
        <b/>
        <sz val="11"/>
        <rFont val="Arial"/>
        <family val="2"/>
      </rPr>
      <t>ORÇAMENTO</t>
    </r>
  </si>
  <si>
    <r>
      <rPr>
        <b/>
        <sz val="10"/>
        <rFont val="Arial"/>
        <family val="2"/>
      </rPr>
      <t>Unidade</t>
    </r>
  </si>
  <si>
    <r>
      <rPr>
        <b/>
        <sz val="11"/>
        <rFont val="Arial"/>
        <family val="2"/>
      </rPr>
      <t>4.18</t>
    </r>
  </si>
  <si>
    <r>
      <rPr>
        <b/>
        <sz val="11"/>
        <rFont val="Arial"/>
        <family val="2"/>
      </rPr>
      <t>COMP. 1</t>
    </r>
  </si>
  <si>
    <r>
      <rPr>
        <b/>
        <sz val="11"/>
        <rFont val="Arial"/>
        <family val="2"/>
      </rPr>
      <t>COMPOSIÇÃO</t>
    </r>
  </si>
  <si>
    <r>
      <rPr>
        <b/>
        <sz val="11"/>
        <rFont val="Arial"/>
        <family val="2"/>
      </rPr>
      <t>MATERIAIS DIVERSOS COMPLEMENTARES, NECESSÁRIOS PARA EXECUÇÃO DA OBRA CONFORME PROJETO DE SEGURANÇA CONTRA INCÊNDIO E PÂNICO</t>
    </r>
  </si>
  <si>
    <r>
      <rPr>
        <b/>
        <sz val="11"/>
        <rFont val="Arial"/>
        <family val="2"/>
      </rPr>
      <t>VB</t>
    </r>
  </si>
  <si>
    <r>
      <rPr>
        <sz val="10"/>
        <rFont val="Arial MT"/>
        <family val="2"/>
      </rPr>
      <t>4.18.1</t>
    </r>
  </si>
  <si>
    <r>
      <rPr>
        <sz val="10"/>
        <rFont val="Arial MT"/>
        <family val="2"/>
      </rPr>
      <t>4.18.2</t>
    </r>
  </si>
  <si>
    <r>
      <rPr>
        <sz val="10"/>
        <rFont val="Arial MT"/>
        <family val="2"/>
      </rPr>
      <t>REGISTRO DE ESFERA, DE 1/2"</t>
    </r>
  </si>
  <si>
    <r>
      <rPr>
        <sz val="10"/>
        <rFont val="Arial MT"/>
        <family val="2"/>
      </rPr>
      <t>4.18.3</t>
    </r>
  </si>
  <si>
    <r>
      <rPr>
        <sz val="10"/>
        <rFont val="Arial MT"/>
        <family val="2"/>
      </rPr>
      <t>REGISTRO DE ESFERA, DE 1"</t>
    </r>
  </si>
  <si>
    <r>
      <rPr>
        <sz val="10"/>
        <rFont val="Arial MT"/>
        <family val="2"/>
      </rPr>
      <t>4.18.4</t>
    </r>
  </si>
  <si>
    <r>
      <rPr>
        <sz val="10"/>
        <rFont val="Arial MT"/>
        <family val="2"/>
      </rPr>
      <t>CONDUITE FLEXIVEL, GALVANIZADO DE 3/4"</t>
    </r>
  </si>
  <si>
    <r>
      <rPr>
        <sz val="10"/>
        <rFont val="Arial MT"/>
        <family val="2"/>
      </rPr>
      <t>4.18.5</t>
    </r>
  </si>
  <si>
    <r>
      <rPr>
        <sz val="10"/>
        <rFont val="Arial MT"/>
        <family val="2"/>
      </rPr>
      <t>CONDUITE FLEXIVEL, GALVANIZADO DE 1/2"</t>
    </r>
  </si>
  <si>
    <r>
      <rPr>
        <sz val="10"/>
        <rFont val="Arial MT"/>
        <family val="2"/>
      </rPr>
      <t>4.18.6</t>
    </r>
  </si>
  <si>
    <r>
      <rPr>
        <sz val="10"/>
        <rFont val="Arial MT"/>
        <family val="2"/>
      </rPr>
      <t>REGISTRO DE GAVETA DE BRONZE, DE 1ª QUALIDADE COM ROSCA DE AMBOS OS LADOS, DE 2.1/2"</t>
    </r>
  </si>
  <si>
    <r>
      <rPr>
        <sz val="10"/>
        <rFont val="Arial MT"/>
        <family val="2"/>
      </rPr>
      <t>4.18.7</t>
    </r>
  </si>
  <si>
    <r>
      <rPr>
        <sz val="10"/>
        <rFont val="Arial MT"/>
        <family val="2"/>
      </rPr>
      <t>REGISTRO DE GAVETA DE BRONZE, DE 1ª QUALIDADE COM ROSCA DE AMBOS OS LADOS, DE 3"</t>
    </r>
  </si>
  <si>
    <r>
      <rPr>
        <sz val="10"/>
        <rFont val="Arial MT"/>
        <family val="2"/>
      </rPr>
      <t>4.18.8</t>
    </r>
  </si>
  <si>
    <r>
      <rPr>
        <sz val="10"/>
        <rFont val="Arial MT"/>
        <family val="2"/>
      </rPr>
      <t>VALVULA DE RETENCAO DE PE, DE BRONZE, DE2.1/2"</t>
    </r>
  </si>
  <si>
    <r>
      <rPr>
        <sz val="10"/>
        <rFont val="Arial MT"/>
        <family val="2"/>
      </rPr>
      <t>4.18.9</t>
    </r>
  </si>
  <si>
    <r>
      <rPr>
        <sz val="10"/>
        <rFont val="Arial MT"/>
        <family val="2"/>
      </rPr>
      <t>VALVULA DE RETENCAO DE PE, DE BRONZE, DE3"</t>
    </r>
  </si>
  <si>
    <r>
      <rPr>
        <sz val="10"/>
        <rFont val="Arial MT"/>
        <family val="2"/>
      </rPr>
      <t>VALVULA DE RETENCAO HORIZONTAL, DE BRONZE, DE 1"</t>
    </r>
  </si>
  <si>
    <r>
      <rPr>
        <sz val="10"/>
        <rFont val="Arial MT"/>
        <family val="2"/>
      </rPr>
      <t>FITA ISOLANTE, ROLO DE 19MMX20M</t>
    </r>
  </si>
  <si>
    <r>
      <rPr>
        <sz val="10"/>
        <rFont val="Arial MT"/>
        <family val="2"/>
      </rPr>
      <t>FITA VEDA ROSCA, ROLO DE 18MMX50M</t>
    </r>
  </si>
  <si>
    <r>
      <rPr>
        <sz val="10"/>
        <rFont val="Arial MT"/>
        <family val="2"/>
      </rPr>
      <t>ELETRODUTO DE FERRO GALVANIZADO, MEDIO,GALVANIZACAO A FOGO, NBR 5624, EM BARRASDE 3M, DE 3/4"</t>
    </r>
  </si>
  <si>
    <r>
      <rPr>
        <sz val="10"/>
        <rFont val="Arial MT"/>
        <family val="2"/>
      </rPr>
      <t>TIRANTE ROSQUEADO, DE 1/4"X3000MM</t>
    </r>
  </si>
  <si>
    <r>
      <rPr>
        <sz val="10"/>
        <rFont val="Arial MT"/>
        <family val="2"/>
      </rPr>
      <t>COTOVELO 90 GRAUS DE FERRO GALVANIZADO, COM ROSCA BSP MACHO/FEMEA, DE 3"</t>
    </r>
  </si>
  <si>
    <r>
      <rPr>
        <sz val="10"/>
        <rFont val="Arial MT"/>
        <family val="2"/>
      </rPr>
      <t>TE DE FERRO GALVANIZADO, DE 3"</t>
    </r>
  </si>
  <si>
    <r>
      <rPr>
        <sz val="10"/>
        <rFont val="Arial MT"/>
        <family val="2"/>
      </rPr>
      <t>LUVA DE FERRO GALVANIZADO, COM ROSCA BSP, DE 3"</t>
    </r>
  </si>
  <si>
    <r>
      <rPr>
        <sz val="10"/>
        <rFont val="Arial MT"/>
        <family val="2"/>
      </rPr>
      <t>COTOVELO 90 GRAUS DE FERRO GALVANIZADO, COM ROSCA BSP MACHO/FEMEA, DE 2 1/2"</t>
    </r>
  </si>
  <si>
    <r>
      <rPr>
        <sz val="10"/>
        <rFont val="Arial MT"/>
        <family val="2"/>
      </rPr>
      <t>TE DE FERRO GALVANIZADO, DE 2 1/2"</t>
    </r>
  </si>
  <si>
    <r>
      <rPr>
        <sz val="10"/>
        <rFont val="Arial MT"/>
        <family val="2"/>
      </rPr>
      <t>LUVA DE FERRO GALVANIZADO, COM ROSCA BSP, DE 2 1/2"</t>
    </r>
  </si>
  <si>
    <r>
      <rPr>
        <sz val="10"/>
        <rFont val="Arial MT"/>
        <family val="2"/>
      </rPr>
      <t>TAMPAO FOFO ARTICULADO P/ REGISTRO, CLASSE A15 CARGA MAXIMA 1,5 T, *400 X 400* MM</t>
    </r>
  </si>
  <si>
    <r>
      <rPr>
        <sz val="10"/>
        <rFont val="Arial MT"/>
        <family val="2"/>
      </rPr>
      <t>CHUMBADOR DE ACO, DIAMETRO 5/8", COMPRIMENTO 6", COM PORCA</t>
    </r>
  </si>
  <si>
    <r>
      <rPr>
        <sz val="10"/>
        <rFont val="Arial MT"/>
        <family val="2"/>
      </rPr>
      <t>ABRAÇADEIRA GOTA 2.1/2"</t>
    </r>
  </si>
  <si>
    <r>
      <rPr>
        <sz val="10"/>
        <rFont val="Arial MT"/>
        <family val="2"/>
      </rPr>
      <t>TOROFITA 30 X 15</t>
    </r>
  </si>
  <si>
    <r>
      <rPr>
        <sz val="10"/>
        <rFont val="Arial MT"/>
        <family val="2"/>
      </rPr>
      <t>PASTA VEDA JUNTAS/ROSCA, EMBALAGEM DE *500* G, PARA INSTALACOES DE AGUA, GAS E OUTROS</t>
    </r>
  </si>
  <si>
    <r>
      <rPr>
        <sz val="10"/>
        <rFont val="Arial MT"/>
        <family val="2"/>
      </rPr>
      <t>ESTOPA</t>
    </r>
  </si>
  <si>
    <r>
      <rPr>
        <sz val="10"/>
        <rFont val="Arial MT"/>
        <family val="2"/>
      </rPr>
      <t>KG</t>
    </r>
  </si>
  <si>
    <r>
      <rPr>
        <sz val="10"/>
        <rFont val="Arial MT"/>
        <family val="2"/>
      </rPr>
      <t>NIPLE DE FERRO GALVANIZADO, COM ROSCA BSP, DE 2 1/2"</t>
    </r>
  </si>
  <si>
    <r>
      <rPr>
        <sz val="10"/>
        <rFont val="Arial MT"/>
        <family val="2"/>
      </rPr>
      <t>UNIAO COM ASSENTO CONICO DE BRONZE, DIAMETRO 2 1/2"</t>
    </r>
  </si>
  <si>
    <r>
      <rPr>
        <sz val="10"/>
        <rFont val="Arial MT"/>
        <family val="2"/>
      </rPr>
      <t>TE DE REDUCAO DE FERRO GALVANIZADO, COM ROSCA BSP, DE 2" X 1"</t>
    </r>
  </si>
  <si>
    <r>
      <rPr>
        <sz val="10"/>
        <rFont val="Arial MT"/>
        <family val="2"/>
      </rPr>
      <t>NIPLE DE FERRO GALVANIZADO, COM ROSCA BSP, DE 3"</t>
    </r>
  </si>
  <si>
    <r>
      <rPr>
        <sz val="10"/>
        <rFont val="Arial MT"/>
        <family val="2"/>
      </rPr>
      <t>UNIAO COM ASSENTO CONICO DE BRONZE, DIAMETRO 3"</t>
    </r>
  </si>
  <si>
    <r>
      <rPr>
        <sz val="10"/>
        <rFont val="Arial MT"/>
        <family val="2"/>
      </rPr>
      <t>UNIAO COM ASSENTO CONICO DE BRONZE, DIAMETRO 1"</t>
    </r>
  </si>
  <si>
    <r>
      <rPr>
        <sz val="10"/>
        <rFont val="Arial MT"/>
        <family val="2"/>
      </rPr>
      <t>NIPLE DE FERRO GALVANIZADO, COM ROSCA BSP, DE 1"</t>
    </r>
  </si>
  <si>
    <r>
      <rPr>
        <sz val="10"/>
        <rFont val="Arial MT"/>
        <family val="2"/>
      </rPr>
      <t>TE DE FERRO GALVANIZADO, DE 1"</t>
    </r>
  </si>
  <si>
    <r>
      <rPr>
        <sz val="10"/>
        <rFont val="Arial MT"/>
        <family val="2"/>
      </rPr>
      <t>COTOVELO 90 GRAUS DE FERRO GALVANIZADO, COM ROSCA BSP, DE 1"</t>
    </r>
  </si>
  <si>
    <r>
      <rPr>
        <sz val="10"/>
        <rFont val="Arial MT"/>
        <family val="2"/>
      </rPr>
      <t>BUCHA DE REDUCAO DE FERRO GALVANIZADO, COM ROSCA BSP, DE 2 1/2" X 1 1/2"</t>
    </r>
  </si>
  <si>
    <r>
      <rPr>
        <sz val="10"/>
        <rFont val="Arial MT"/>
        <family val="2"/>
      </rPr>
      <t>TE DE FERRO GALVANIZADO, DE 1/2"</t>
    </r>
  </si>
  <si>
    <r>
      <rPr>
        <sz val="10"/>
        <rFont val="Arial MT"/>
        <family val="2"/>
      </rPr>
      <t>LUVA DE FERRO GALVANIZADO, COM ROSCA BSP, DE 1/2"</t>
    </r>
  </si>
  <si>
    <r>
      <rPr>
        <sz val="10"/>
        <rFont val="Arial MT"/>
        <family val="2"/>
      </rPr>
      <t>COTOVELO 90 GRAUS DE FERRO GALVANIZADO, COM ROSCA BSP, DE 1/2"</t>
    </r>
  </si>
  <si>
    <r>
      <rPr>
        <sz val="10"/>
        <rFont val="Arial MT"/>
        <family val="2"/>
      </rPr>
      <t>PLUG OU BUJAO DE FERRO GALVANIZADO, DE 1/2"</t>
    </r>
  </si>
  <si>
    <r>
      <rPr>
        <sz val="10"/>
        <rFont val="Arial MT"/>
        <family val="2"/>
      </rPr>
      <t>NIPLE DE FERRO GALVANIZADO, COM ROSCA BSP, DE 1/2"</t>
    </r>
  </si>
  <si>
    <r>
      <rPr>
        <sz val="10"/>
        <rFont val="Arial MT"/>
        <family val="2"/>
      </rPr>
      <t>NIPLE DE FERRO GALVANIZADO, COM ROSCA BSP, DE 1 1/4"</t>
    </r>
  </si>
  <si>
    <r>
      <rPr>
        <sz val="10"/>
        <rFont val="Arial MT"/>
        <family val="2"/>
      </rPr>
      <t>TE DE REDUCAO DE FERRO GALVANIZADO, COM ROSCA BSP, DE 3/4" X 1/2"</t>
    </r>
  </si>
  <si>
    <r>
      <rPr>
        <sz val="10"/>
        <rFont val="Arial MT"/>
        <family val="2"/>
      </rPr>
      <t>05.105.0112-A</t>
    </r>
  </si>
  <si>
    <r>
      <rPr>
        <sz val="10"/>
        <rFont val="Arial MT"/>
        <family val="2"/>
      </rPr>
      <t>MAO-DE-OBRA DE ELETRICISTA,INCLUSIVE ENCARGOS SOCIAIS</t>
    </r>
  </si>
  <si>
    <r>
      <rPr>
        <sz val="10"/>
        <rFont val="Arial MT"/>
        <family val="2"/>
      </rPr>
      <t>MES</t>
    </r>
  </si>
  <si>
    <r>
      <rPr>
        <sz val="10"/>
        <rFont val="Arial MT"/>
        <family val="2"/>
      </rPr>
      <t>05.105.0114-A</t>
    </r>
  </si>
  <si>
    <r>
      <rPr>
        <sz val="10"/>
        <rFont val="Arial MT"/>
        <family val="2"/>
      </rPr>
      <t>MAO-DE-OBRA DE SERVENTE,INCLUSIVE ENCARGOS SOCIAIS</t>
    </r>
  </si>
  <si>
    <r>
      <rPr>
        <sz val="10"/>
        <rFont val="Arial MT"/>
        <family val="2"/>
      </rPr>
      <t>05.105.0110-A</t>
    </r>
  </si>
  <si>
    <r>
      <rPr>
        <sz val="10"/>
        <rFont val="Arial MT"/>
        <family val="2"/>
      </rPr>
      <t>MAO-DE-OBRA DE BOMBEIRO HIDRAULICO,INCLUSIVE ENCARGOS SOCIAIS</t>
    </r>
  </si>
  <si>
    <r>
      <rPr>
        <sz val="10"/>
        <rFont val="Arial MT"/>
        <family val="2"/>
      </rPr>
      <t>05.105.0125-A</t>
    </r>
  </si>
  <si>
    <r>
      <rPr>
        <sz val="10"/>
        <rFont val="Arial MT"/>
        <family val="2"/>
      </rPr>
      <t>MAO-DE-OBRA DE AUXILIAR TECNICO,INCLUSIVE ENCARGOS SOCIAIS</t>
    </r>
  </si>
  <si>
    <r>
      <rPr>
        <b/>
        <sz val="14"/>
        <rFont val="Arial"/>
        <family val="2"/>
      </rPr>
      <t xml:space="preserve">CÁLCULO DO BDI
</t>
    </r>
    <r>
      <rPr>
        <b/>
        <sz val="10"/>
        <rFont val="Arial"/>
        <family val="2"/>
      </rPr>
      <t>COMPOSIÇÃO DE BDI COM VALORES DESONERADOS</t>
    </r>
  </si>
  <si>
    <r>
      <rPr>
        <b/>
        <sz val="12"/>
        <rFont val="Arial"/>
        <family val="2"/>
      </rPr>
      <t>Grupo</t>
    </r>
  </si>
  <si>
    <r>
      <rPr>
        <b/>
        <sz val="12"/>
        <rFont val="Arial"/>
        <family val="2"/>
      </rPr>
      <t>Despesas indiretas</t>
    </r>
  </si>
  <si>
    <r>
      <rPr>
        <sz val="12"/>
        <rFont val="Arial MT"/>
        <family val="2"/>
      </rPr>
      <t>Administração central</t>
    </r>
  </si>
  <si>
    <r>
      <rPr>
        <sz val="12"/>
        <rFont val="Arial MT"/>
        <family val="2"/>
      </rPr>
      <t>Garantia</t>
    </r>
  </si>
  <si>
    <r>
      <rPr>
        <sz val="12"/>
        <rFont val="Arial MT"/>
        <family val="2"/>
      </rPr>
      <t>Riscos e imprevistos</t>
    </r>
  </si>
  <si>
    <r>
      <rPr>
        <sz val="12"/>
        <rFont val="Arial MT"/>
        <family val="2"/>
      </rPr>
      <t>Despesas financeiras</t>
    </r>
  </si>
  <si>
    <r>
      <rPr>
        <b/>
        <sz val="12"/>
        <rFont val="Arial"/>
        <family val="2"/>
      </rPr>
      <t>Total do grupo A</t>
    </r>
  </si>
  <si>
    <r>
      <rPr>
        <b/>
        <sz val="12"/>
        <rFont val="Arial"/>
        <family val="2"/>
      </rPr>
      <t>Bonificação</t>
    </r>
  </si>
  <si>
    <r>
      <rPr>
        <sz val="12"/>
        <rFont val="Arial MT"/>
        <family val="2"/>
      </rPr>
      <t>Lucro</t>
    </r>
  </si>
  <si>
    <r>
      <rPr>
        <b/>
        <sz val="12"/>
        <rFont val="Arial"/>
        <family val="2"/>
      </rPr>
      <t>Total do grupo B</t>
    </r>
  </si>
  <si>
    <r>
      <rPr>
        <b/>
        <sz val="12"/>
        <rFont val="Arial"/>
        <family val="2"/>
      </rPr>
      <t>Impostos</t>
    </r>
  </si>
  <si>
    <r>
      <rPr>
        <sz val="12"/>
        <rFont val="Arial MT"/>
        <family val="2"/>
      </rPr>
      <t>PIS</t>
    </r>
  </si>
  <si>
    <r>
      <rPr>
        <sz val="12"/>
        <rFont val="Arial MT"/>
        <family val="2"/>
      </rPr>
      <t>COFINS</t>
    </r>
  </si>
  <si>
    <r>
      <rPr>
        <sz val="12"/>
        <rFont val="Arial MT"/>
        <family val="2"/>
      </rPr>
      <t>ISSQN</t>
    </r>
  </si>
  <si>
    <r>
      <rPr>
        <sz val="12"/>
        <rFont val="Arial MT"/>
        <family val="2"/>
      </rPr>
      <t>CPRB</t>
    </r>
  </si>
  <si>
    <r>
      <rPr>
        <b/>
        <sz val="12"/>
        <rFont val="Arial"/>
        <family val="2"/>
      </rPr>
      <t>Total do grupo C</t>
    </r>
  </si>
  <si>
    <r>
      <rPr>
        <sz val="12"/>
        <rFont val="Arial MT"/>
        <family val="2"/>
      </rPr>
      <t>Fórmula para o cálculo do B.D.I. ( benefícios e despesas indiretas )</t>
    </r>
  </si>
  <si>
    <r>
      <rPr>
        <b/>
        <sz val="8"/>
        <rFont val="Arial"/>
        <family val="2"/>
      </rPr>
      <t>CRONOGRAMA FÍSICO-FINANCEIRO</t>
    </r>
  </si>
  <si>
    <r>
      <rPr>
        <b/>
        <sz val="8"/>
        <rFont val="Arial"/>
        <family val="2"/>
      </rPr>
      <t>ANEXO</t>
    </r>
  </si>
  <si>
    <r>
      <rPr>
        <b/>
        <sz val="8"/>
        <rFont val="Arial"/>
        <family val="2"/>
      </rPr>
      <t>EXECUÇÃO DE SISTEMA DE SEGURANÇA CONTRA INCÊNDIO E PÂNICO NA SEDE DO MÉIER</t>
    </r>
  </si>
  <si>
    <r>
      <rPr>
        <b/>
        <sz val="8"/>
        <rFont val="Arial"/>
        <family val="2"/>
      </rPr>
      <t>ITENS</t>
    </r>
  </si>
  <si>
    <r>
      <rPr>
        <b/>
        <sz val="8"/>
        <rFont val="Arial"/>
        <family val="2"/>
      </rPr>
      <t>DESCRIÇÃO</t>
    </r>
  </si>
  <si>
    <r>
      <rPr>
        <b/>
        <sz val="8"/>
        <rFont val="Arial"/>
        <family val="2"/>
      </rPr>
      <t>VALOR TOTAL</t>
    </r>
  </si>
  <si>
    <r>
      <rPr>
        <b/>
        <sz val="8"/>
        <rFont val="Arial"/>
        <family val="2"/>
      </rPr>
      <t>1º MÊS</t>
    </r>
  </si>
  <si>
    <r>
      <rPr>
        <b/>
        <sz val="8"/>
        <rFont val="Arial"/>
        <family val="2"/>
      </rPr>
      <t>2º MÊS</t>
    </r>
  </si>
  <si>
    <r>
      <rPr>
        <b/>
        <sz val="8"/>
        <rFont val="Arial"/>
        <family val="2"/>
      </rPr>
      <t>3º MÊS</t>
    </r>
  </si>
  <si>
    <r>
      <rPr>
        <b/>
        <sz val="8"/>
        <rFont val="Arial"/>
        <family val="2"/>
      </rPr>
      <t>4º, 5º E 6º MÊS</t>
    </r>
  </si>
  <si>
    <r>
      <rPr>
        <b/>
        <sz val="8"/>
        <rFont val="Arial"/>
        <family val="2"/>
      </rPr>
      <t>ADMINISTRAÇÃO LOCAL</t>
    </r>
  </si>
  <si>
    <r>
      <rPr>
        <b/>
        <sz val="8"/>
        <rFont val="Arial"/>
        <family val="2"/>
      </rPr>
      <t>CANTEIRO DE OBRA, EMISSÃO DO CA, CAPACITAÇÃO DE FUNCIONÁRIOS NO LOCAL</t>
    </r>
  </si>
  <si>
    <r>
      <rPr>
        <b/>
        <sz val="8"/>
        <rFont val="Arial"/>
        <family val="2"/>
      </rPr>
      <t>FORNECIMENTO E INSTALAÇÃO DE EXTINTORES DE INCÊNDIO</t>
    </r>
  </si>
  <si>
    <r>
      <rPr>
        <b/>
        <sz val="8"/>
        <rFont val="Arial"/>
        <family val="2"/>
      </rPr>
      <t>SISTEMA DE HIDRANTES E MANGOTINHOS</t>
    </r>
  </si>
  <si>
    <r>
      <rPr>
        <b/>
        <sz val="8"/>
        <rFont val="Arial"/>
        <family val="2"/>
      </rPr>
      <t>SISTEMA DE SINALIZAÇÃO DE SEGURANÇA E ILUMINAÇÃO DE EMERGÊNCIA</t>
    </r>
  </si>
  <si>
    <r>
      <rPr>
        <b/>
        <sz val="8"/>
        <rFont val="Arial"/>
        <family val="2"/>
      </rPr>
      <t>SISTEMA DE ALARME DE INCÊNDIO</t>
    </r>
  </si>
  <si>
    <r>
      <rPr>
        <b/>
        <sz val="8"/>
        <rFont val="Arial"/>
        <family val="2"/>
      </rPr>
      <t>CUSTO TOTAL COM BDI</t>
    </r>
  </si>
  <si>
    <r>
      <rPr>
        <b/>
        <sz val="8"/>
        <rFont val="Arial"/>
        <family val="2"/>
      </rPr>
      <t>% POR ETAPA</t>
    </r>
  </si>
  <si>
    <r>
      <rPr>
        <b/>
        <sz val="8"/>
        <rFont val="Arial"/>
        <family val="2"/>
      </rPr>
      <t>% ACUMULADO</t>
    </r>
  </si>
  <si>
    <r>
      <rPr>
        <sz val="12"/>
        <rFont val="Arial MT"/>
        <family val="2"/>
      </rPr>
      <t xml:space="preserve">BDI = BDI (%) = </t>
    </r>
    <r>
      <rPr>
        <u/>
        <sz val="12"/>
        <rFont val="Arial MT"/>
        <family val="2"/>
      </rPr>
      <t>((1+A4+A1+A2) x (1+A3) x (1+B1))</t>
    </r>
    <r>
      <rPr>
        <sz val="12"/>
        <rFont val="Arial MT"/>
        <family val="2"/>
      </rPr>
      <t xml:space="preserve">                           </t>
    </r>
    <r>
      <rPr>
        <b/>
        <sz val="12"/>
        <rFont val="Arial"/>
        <family val="2"/>
      </rPr>
      <t xml:space="preserve">
</t>
    </r>
    <r>
      <rPr>
        <sz val="12"/>
        <rFont val="Arial MT"/>
        <family val="2"/>
      </rPr>
      <t>(1-C)) -1</t>
    </r>
  </si>
  <si>
    <t>A</t>
  </si>
  <si>
    <t>A.1</t>
  </si>
  <si>
    <t>A.2</t>
  </si>
  <si>
    <t>A.3</t>
  </si>
  <si>
    <t>A.4</t>
  </si>
  <si>
    <t>B</t>
  </si>
  <si>
    <t>B.1</t>
  </si>
  <si>
    <t>C</t>
  </si>
  <si>
    <t>C.1</t>
  </si>
  <si>
    <t>C.2</t>
  </si>
  <si>
    <t>C.3</t>
  </si>
  <si>
    <t>C.4</t>
  </si>
  <si>
    <t>Unidade</t>
  </si>
  <si>
    <t>05.001.0173-A</t>
  </si>
  <si>
    <t>04.014.0095-A</t>
  </si>
  <si>
    <t>17.040.0050-A</t>
  </si>
  <si>
    <t>18.033.0018-A</t>
  </si>
  <si>
    <t>15.045.0121-A</t>
  </si>
  <si>
    <t>05.001.0616-A</t>
  </si>
  <si>
    <t>03.001.0098-A</t>
  </si>
  <si>
    <t>17.013.0030-A</t>
  </si>
  <si>
    <t>05.054.0102-A</t>
  </si>
  <si>
    <t>05.054.0103-A</t>
  </si>
  <si>
    <t>05.054.0104-A</t>
  </si>
  <si>
    <t>05.054.0105-A</t>
  </si>
  <si>
    <t>05.054.0110-A</t>
  </si>
  <si>
    <t>05.054.0120-A</t>
  </si>
  <si>
    <t>05.054.0130-A</t>
  </si>
  <si>
    <t>18.027.0040-A</t>
  </si>
  <si>
    <t>15.034.0010-A</t>
  </si>
  <si>
    <t>15.018.0015-A</t>
  </si>
  <si>
    <t>15.045.0011-A</t>
  </si>
  <si>
    <t>15.003.0391-A</t>
  </si>
  <si>
    <t>15.003.0202-A</t>
  </si>
  <si>
    <t>15.015.0250-A</t>
  </si>
  <si>
    <t>15.008.0080-A</t>
  </si>
  <si>
    <t>18.038.0038-A</t>
  </si>
  <si>
    <t>18.038.0045-A</t>
  </si>
  <si>
    <t>18.038.0030-A</t>
  </si>
  <si>
    <t>RETIRADA DE ENTULHO DE OBRA COM CACAMBA DE ACO TIPO CONTAINER COM 5M3 DE CAPACIDADE,INCLUSIVE CARREGAMENTO,TRANSPORTE EDESCARREGAMENTO.CUSTO POR UNIDADE DE CACAMBA E INCLUI A TAXA PARA DESCARGA EM LOCAIS AUTORIZADOS</t>
  </si>
  <si>
    <t>PINTURA DE SINALIZACAO DE SOLO PARA EQUIPAMENTOS DE COMBATEA INCENDIO (EXTINTORES E HIDRANTES),EM QUADRADOS VERMELHOS DE (0,70X0,70)M E BORDAS AMARELAS DE 0,15M DE LARGURA,CONFORME ABNT NBR 16820</t>
  </si>
  <si>
    <t>EXTINTOR DE INCÊNDIO PORTÁTIL COM CARGA DE ÁGUA PRESSURIZADA DE 10 L, CLASSE A - FORNECIMENTO E INSTALAÇÃO. AF_10/2020_PE</t>
  </si>
  <si>
    <t>EXTINTOR DE INCÊNDIO PORTÁTIL COM CARGA DE CO2 DE 6 KG, CLASSE BC - FORNECIMENTO E INSTALAÇÃO. AF_10/2020_PE</t>
  </si>
  <si>
    <t>SISTEMA DE PRESSURIZACAO,COM 02 BOMBAS CENTRIFUGAS DE 5CV/220V,INCLUSIVE TUBULACOES DE SUCCAO,RECALQUE E DISTRIBUICAO COM CONEXOES,PRESSOSTATO,MANOMETRO,TANQUE DE PRESSAO,QUADRO DECOMANDO,EXCLUSIVE CASA DE MAQUINAS (VIDE ITEM 18.024.0050).FORNECIMENTO E INSTALACAO</t>
  </si>
  <si>
    <t>ABRIGO PARA HIDRANTE, 75X45X17CM, COM REGISTRO GLOBO ANGULAR 45 GRAUS 2 1/2", ADAPTADOR STORZ 2 1/2", MANGUEIRA DE INCÊNDIO 15M 2 1/2" E ESGUICHO EM LATÃO 2 1/2" - FORNECIMENTO E INSTALAÇÃO. AF_10/2020</t>
  </si>
  <si>
    <t>CONJUNTO DE MANGUEIRA PARA COMBATE A INCÊNDIO EM FIBRA DE POLIESTER PURA, COM 1.1/2", REVESTIDA INTERNAMENTE, COMPRIMENTO DE 15M - FORNECIMENTO E INSTALAÇÃO. AF_10/2020</t>
  </si>
  <si>
    <t>HIDRANTE SUBTERRÂNEO PREDIAL (COM CURVA LONGA E CAIXA), DN 75 MM - FORNECIMENTO E INSTALAÇÃO. AF_10/2020</t>
  </si>
  <si>
    <t>TUBO DE AÇO GALVANIZADO COM COSTURA, CLASSE MÉDIA, DN 80 (3"), CONEXÃO ROSQUEADA, INSTALADO EM REDE DE ALIMENTAÇÃO PARA HIDRANTE - FORNECIMENTO E INSTALAÇÃO. AF_10/2020</t>
  </si>
  <si>
    <t>PINTURA COM TINTA ALQUÍDICA DE ACABAMENTO (ESMALTE SINTÉTICO ACETINADO) PULVERIZADA SOBRE SUPERFÍCIES METÁLICAS (EXCETO PERFIL) EXECUTADO EM OBRA (POR DEMÃO). AF_01/2020_PE</t>
  </si>
  <si>
    <t>ABERTURA E FECHAMENTO MANUAL DE RASGO EM CONCRETO,PARA PASSAGEM DE TUBOS E DUTOS,COM DIAMETRO DE 2.1/2" A 4"</t>
  </si>
  <si>
    <t>DEMOLIÇÃO DE REVESTIMENTO CERÂMICO, DE FORMA MECANIZADA COM MARTELETE, SEM REAPROVEITAMENTO. AF_12/2017</t>
  </si>
  <si>
    <t>REVESTIMENTO CERÂMICO PARA PISO COM PLACAS TIPO PORCELANATO DE DIMENSÕES 60X60 CM APLICADA EM AMBIENTES DE ÁREA MAIOR QUE 10 M². AF_06/2014</t>
  </si>
  <si>
    <t>REASSENTAMENTO DE BLOCOS 16 FACES PARA PISO INTERTRAVADO, ESPESSURA DE 6 CM, EM CALÇADA, COM REAPROVEITAMENTO DOS BLOCOS 16 FACES - INCLUSO RETIRADA E COLOCAÇÃO DO MATERIAL. AF_12/2020</t>
  </si>
  <si>
    <t>PINTURA INTERNA OU EXTERNA SOBRE CONCRETO LISO OU REVESTIMENTO,COM TINTA AQUOSA A BASE DE EPOXI INCOLOR OU EM CORES,INCLUSIVE LIMPEZA,E DUAS DEMAOS DE ACABAMENTO</t>
  </si>
  <si>
    <t>PLACA FOTOLUMINESCENTE DE SINALIZACAO DE SEGURANCA CONTRA INCENDIO,PARA SAIDA DE EMERGENCIA,EM PVC ANTICHAMA,DIMENSOES APROXIMADAS DE (20X40)CM,CONFORME ABNT NBR 16820.FORNECIMENTOE COLOCACAO</t>
  </si>
  <si>
    <t>PLACA FOTOLUMINESCENTE DE SINALIZACAO DE SEGURANCA CONTRA INCENDIO,PARA INDICACAO DE NUMERO DE PAVIMENTOS,EM PVC ANTICHAMA,DIMENSOES APROXIMADAS DE (10X10)CM,CONFORME ABNT NBR 16820.FORNECIMENTO E COLOCACAO</t>
  </si>
  <si>
    <t>PLACA FOTOLUMINESCENTE DE SINALIZACAO DE SEGURANCA CONTRA INCENDIO,PARA INDICACAO CONTINUADA DE ROTA DE FUGA,EM PVC ANTICHAMA,DIMENSOES APROXIMADAS DE (7X20)CM,CONFORME ABNT NBR 16820.FORNECIMENTO E COLOCACAO</t>
  </si>
  <si>
    <t>PLACA FOTOLUMINESCENTE DE SINALIZACAO DE SEGURANCA CONTRA INCENDIO,PARA EQUIPAMENTOS DE COMBATE A INCENDIO E ALARME,EM PVC ANTICHAMA,DIMENSOES APROXIMADAS DE (15X15)CM,CONFORME ABNT NBR 16820.FORNECIMENTO E COLOCACAO</t>
  </si>
  <si>
    <t>PLACA FOTOLUMINESCENTE DE SINALIZACAO DE SEGURANCA CONTRA INCENDIO,PARA EQUIPAMENTOS DE COMBATE A INCENDIO E ALARME,EM PVC ANTICHAMA,DIMENSOES APROXIMADAS DE (30X30)CM,CONFORME ABNT NBR 16820.FORNECIMENTO E COLOCACAO</t>
  </si>
  <si>
    <t>PLACA FOTOLUMINESCENTE DE SINALIZACAO DE SEGURANCA CONTRA INCENDIO,DE PROIBICAO,EM PVC ANTICHAMA,FORMA CIRCULAR,DIAMETROAPROXIMADO DE 20CM,CONFORME ABNT NBR 16820.FORNECIMENTO E
COLOCACAO</t>
  </si>
  <si>
    <t>PLACA FOTOLUMINESCENTE DE SINALIZACAO DE SEGURANCA CONTRA INCENDIO,DE ALERTA,EM PVC ANTICHAMA,FORMA TRIANGULAR,DIMENSAOAPROXIMADA DA BASE DE 20CM,CONFORME ABNT NBR 16820.FORNECIMENTO E
COLOCACAO</t>
  </si>
  <si>
    <t>LUMINARIA DE EMERGENCIA DE SOBREPOR,EM PLASTICO,EQUIPADA COMBATERIA SELADA RECARREGAVEL COM 60 LAMPADAS EM LED. FORNECIMENTO E COLOCACAO</t>
  </si>
  <si>
    <t>EMENDA EM ELETRODUTO DE FERRO GALVANIZADO,DIAMETRO DE 3/4",COMPREENDENDO:CORTE,ABERTURA DE DUAS ROSCAS POR TARRACHA MANUAL,COLOCACAO DA LUVA,INCLUSIVE ESTA</t>
  </si>
  <si>
    <t>ABRACADEIRA DE FIXACAO,TIPO COPO,ESTAMPADA EM CHAPA DE FERROZINCADA,COMPOSTA DE CANOPLA,PARAFUSOS E ABRACADEIRAS PROPRIAMENTE DITA,NO DIAMETRO 3/4".FORNECIMENTO E COLOCACAO</t>
  </si>
  <si>
    <t>MANGUEIRA "SEAL TUBE" COM CAPA ALMA,DIAMETRO DE 3/4".FORNECIMENTO E COLOCACAO</t>
  </si>
  <si>
    <t>INSTALACAO DE PONTO DE TOMADA,EMBUTIDO NA ALVENARIA,EQUIVALENTE A 2 VARAS DE ELETRODUTO DE PVC RIGIDO DE 3/4",18,00M DEFIO 2,5MM2,CAIXAS,CONEXOES E TOMADA DE EMBUTIR,2P+T,10A,PADRAO BRASILEIRO,COM PLACA FOSFORESCENTE,INCLUSIVE ABERTURA E FECHAMENTO DE RASGO EM ALVENARIA</t>
  </si>
  <si>
    <t>CABO DE COBRE FLEXIVEL COM ISOLAMENTO TERMOPLASTICO,COMPREENDENDO:PREPARO,CORTE E ENFIACAO EM ELETRODUTOS,NA BITOLA DE 1,5MM2, 450/750V.FORNECIMENTO E COLOCACAO</t>
  </si>
  <si>
    <t>DETECTOR DE INCENDIO,COMPOSTO DE CENTRAL DE ALARME ENDERECAVEL,PARA ATE 500 DISPOSITIVOS DIVIDIDOS EM 2 LACOS</t>
  </si>
  <si>
    <t>ACIONADOR TIPO "QUEBRE VIDRO",INCLUSIVE SENSOR DE ALARME E CHAVE EXTERNA PARA TESTE.FORNECIMENTO E COLOCACAO</t>
  </si>
  <si>
    <t>SIRENE AUDIO VISUAL,PARA SISTEMA DE ALARME CONTRA INCENDIO.FORNECIMENTO E COLOCACAO</t>
  </si>
  <si>
    <t>SINALIZADOR SONORO SIRENE ELETROMECÂNICA CONTÍNUO 123db 220V ALUMÍNIO EF101 ENGESIG</t>
  </si>
  <si>
    <t>CAIXA DE LIGACAO DE ALUMINIO SILICIO,TIPO CONDULETES,NO FORMATO B,DIAMETRO DE 3/4".FORNECIMENTO E COLOCACAO</t>
  </si>
  <si>
    <t>ELETRODUTO DE FERRO GALVANIZADO,TIPO MEDIO,DIAMETRO DE 3/4",EXCLUSIVE LUVAS,CURVAS,ABERTURA E FECHAMENTO DE RASGO.FORNECIMENTO E ASSENTAMENTO</t>
  </si>
  <si>
    <t>REGISTRO OU VALVULA GLOBO ANGULAR EM LATAO, PARA HIDRANTES EM INSTALACAO PREDIAL DE INCENDIO, 45 GRAUS, DIAMETRO DE 2 1/2", COM VOLANTE, CLASSE DE PRESSAO DE ATE 200 PSI</t>
  </si>
  <si>
    <t>SUPORTE MÃO FRANCESA EM AÇO, ABAS IGUAIS 30 CM, CAPACIDADE MINIMA 60 KG, BRANCO - FORNECIMENTO E INSTALAÇÃO. AF_01/2020</t>
  </si>
  <si>
    <t>1.1. 90776 ENCARREGADO GERAL COM ENCARGOS COMPLEMENTARES (H)</t>
  </si>
  <si>
    <t>FONTE</t>
  </si>
  <si>
    <t>UNID</t>
  </si>
  <si>
    <t>COEFICIENTE</t>
  </si>
  <si>
    <t>PREÇO UNITÁRIO</t>
  </si>
  <si>
    <t>TOTAL</t>
  </si>
  <si>
    <t>00043487</t>
  </si>
  <si>
    <t>EPI - FAMILIA ENCARREGADO GERAL - HORISTA (ENCARGOS COMPLEMENTARES - COLETADO CAIXA)</t>
  </si>
  <si>
    <t>SINAPI</t>
  </si>
  <si>
    <t>H</t>
  </si>
  <si>
    <t>00037372</t>
  </si>
  <si>
    <t>EXAMES - HORISTA (COLETADO CAIXA - ENCARGOS COMPLEMENTARES)</t>
  </si>
  <si>
    <t>00043463</t>
  </si>
  <si>
    <t>FERRAMENTAS - FAMILIA ENCARREGADO GERAL - HORISTA (ENCARGOS COMPLEMENTARES - COLETADO CAIXA)</t>
  </si>
  <si>
    <t>00037373</t>
  </si>
  <si>
    <t>SEGURO - HORISTA (COLETADO CAIXA - ENCARGOS COMPLEMENTARES)</t>
  </si>
  <si>
    <t>00004083</t>
  </si>
  <si>
    <t>ENCARREGADO GERAL DE OBRAS (HORISTA)</t>
  </si>
  <si>
    <t>95401</t>
  </si>
  <si>
    <t>CURSO DE CAPACITAÇÃO PARA ENCARREGADO GERAL (ENCARGOS COMPLEMENTARES) - HORISTA</t>
  </si>
  <si>
    <t>VALOR:</t>
  </si>
  <si>
    <t>2.1. 90777 ENGENHEIRO CIVIL DE OBRA JUNIOR COM ENCARGOS COMPLEMENTARES (H)</t>
  </si>
  <si>
    <t>00043486</t>
  </si>
  <si>
    <t>EPI - FAMILIA ENGENHEIRO CIVIL - HORISTA (ENCARGOS COMPLEMENTARES - COLETADO CAIXA)</t>
  </si>
  <si>
    <t>00043462</t>
  </si>
  <si>
    <t>FERRAMENTAS - FAMILIA ENGENHEIRO CIVIL - HORISTA (ENCARGOS COMPLEMENTARES - COLETADO CAIXA)</t>
  </si>
  <si>
    <t>00002706</t>
  </si>
  <si>
    <t>ENGENHEIRO CIVIL DE OBRA JUNIOR (HORISTA)</t>
  </si>
  <si>
    <t>95402</t>
  </si>
  <si>
    <t>CURSO DE CAPACITAÇÃO PARA ENGENHEIRO CIVIL DE OBRA JÚNIOR (ENCARGOS COMPLEMENTARES) - HORISTA</t>
  </si>
  <si>
    <t>2.2. 00004813 PLACA DE OBRA (PARA CONSTRUCAO CIVIL) EM CHAPA GALVANIZADA *N. 22*, ADESIVADA, DE *2,4 X 1,2* M (SEM POSTES PARA FIXACAO) (M2)</t>
  </si>
  <si>
    <t>00004813</t>
  </si>
  <si>
    <t>PLACA DE OBRA (PARA CONSTRUCAO CIVIL) EM CHAPA GALVANIZADA *N. 22*, ADESIVADA, DE *2,4 X 1,2* M (SEM POSTES PARA FIXACAO)</t>
  </si>
  <si>
    <t>M2</t>
  </si>
  <si>
    <t>2.3. 05.001.0173-A TRANSPORTE HORIZONTAL DE MATERIAL DE 1ªCATEGORIA OU ENTULHO,EM CARRINHOS,A 60,00M DE DISTANCIA,INCLUSIVE CARGA A PA (M3)</t>
  </si>
  <si>
    <t>20132</t>
  </si>
  <si>
    <t>MAO-DE-OBRA DE SERVENTE DA CONSTRUCAO CIVIL, INCLUSIVE ENCARGOS SOCIAIS DESONERADOS - Percentual=3,0000%</t>
  </si>
  <si>
    <t>EMOP</t>
  </si>
  <si>
    <t>2.4. 04.014.0095-A RETIRADA DE ENTULHO DE OBRA COM CACAMBA DE ACO TIPO CONTAINER COM 5M3 DE CAPACIDADE,INCLUSIVE CARREGAMENTO,TRANSPORTE EDESCARREGAMENTO.CUSTO POR UNIDADE DE CACAMBA E INCLUI A TAXA PARA DESCARGA EM LOCAIS AUTORIZADOS (UN)</t>
  </si>
  <si>
    <t>10962</t>
  </si>
  <si>
    <t>ALUGUEL CACAMBA DE ACO TIPO CONTAINER C/5M3 CAPAC.P/RETIRADAENTULHO OBRA,INCL.CARREGA.,TRANSP.E DESCAR.LOCAIS AUTORIZ.</t>
  </si>
  <si>
    <t>UN</t>
  </si>
  <si>
    <t>3.1. 17.040.0050-A PINTURA DE SINALIZACAO DE SOLO PARA EQUIPAMENTOS DE COMBATEA INCENDIO (EXTINTORES E HIDRANTES),EM QUADRADOS VERMELHOS DE (0,70X0,70)M E BORDAS AMARELAS DE 0,15M DE LARGURA,CONFORME ABNT NBR 16820 (UN)</t>
  </si>
  <si>
    <t>06029</t>
  </si>
  <si>
    <t>FITA CREPE, EM ROLO DE 25MMX50,00M</t>
  </si>
  <si>
    <t>02992</t>
  </si>
  <si>
    <t>TINTA A BASE DE RESINA ACRILICA, PARA SINALIZACAO HORIZONTAL, P/2 ANOS DE DURACAO, EM BALDES DE 18 LITROS</t>
  </si>
  <si>
    <t>20118</t>
  </si>
  <si>
    <t>MAO-DE-OBRA DE PINTOR, INCLUSIVE ENCARGOS SOCIAIS DESONERADOS - Percentual=3,0000%</t>
  </si>
  <si>
    <t>3.2. 101905 EXTINTOR DE INCÊNDIO PORTÁTIL COM CARGA DE ÁGUA PRESSURIZADA DE 10 L, CLASSE A - FORNECIMENTO E INSTALAÇÃO. AF_10/2020_PE (UN)</t>
  </si>
  <si>
    <t>00004350</t>
  </si>
  <si>
    <t>BUCHA DE NYLON, DIAMETRO DO FURO 8 MM, COMPRIMENTO 40 MM, COM PARAFUSO DE ROSCA SOBERBA, CABECA CHATA, FENDA SIMPLES, 4,8 X 50 MM</t>
  </si>
  <si>
    <t>00010886</t>
  </si>
  <si>
    <t>EXTINTOR DE INCENDIO PORTATIL COM CARGA DE AGUA PRESSURIZADA DE 10 L, CLASSE A</t>
  </si>
  <si>
    <t>88248</t>
  </si>
  <si>
    <t>AUXILIAR DE ENCANADOR OU BOMBEIRO HIDRÁULICO COM ENCARGOS COMPLEMENTARES</t>
  </si>
  <si>
    <t>88267</t>
  </si>
  <si>
    <t>ENCANADOR OU BOMBEIRO HIDRÁULICO COM ENCARGOS COMPLEMENTARES</t>
  </si>
  <si>
    <t>3.3. 101907 EXTINTOR DE INCÊNDIO PORTÁTIL COM CARGA DE CO2 DE 6 KG, CLASSE BC - FORNECIMENTO E INSTALAÇÃO. AF_10/2020_PE (UN)</t>
  </si>
  <si>
    <t>00010889</t>
  </si>
  <si>
    <t>EXTINTOR DE INCENDIO PORTATIL COM CARGA DE GAS CARBONICO CO2 DE 6 KG, CLASSE BC</t>
  </si>
  <si>
    <t>4.1. 18.033.0018-A SISTEMA DE PRESSURIZACAO,COM 02 BOMBAS CENTRIFUGAS DE 5CV/220V,INCLUSIVE TUBULACOES DE SUCCAO,RECALQUE E DISTRIBUICAO COM CONEXOES,PRESSOSTATO,MANOMETRO,TANQUE DE PRESSAO,QUADRO DECOMANDO,EXCLUSIVE CASA DE MAQUINAS (VIDE ITEM 18.024.0050).FORNECIMENTO E INSTALACAO (UN)</t>
  </si>
  <si>
    <t>00862</t>
  </si>
  <si>
    <t>BOMBA HIDRAULICA CENTRIFUGA, COM MOTOR ELETRICO, DE 05,0CV-220/380V</t>
  </si>
  <si>
    <t>02409</t>
  </si>
  <si>
    <t>CHAVE BLINDADA, TRIPOLAR, DE 030AX250V</t>
  </si>
  <si>
    <t>00204</t>
  </si>
  <si>
    <t>CONDUITE FLEXIVEL, GALVANIZADO DE 3/4"</t>
  </si>
  <si>
    <t>M</t>
  </si>
  <si>
    <t>00284</t>
  </si>
  <si>
    <t>FIO C/ISOLAMENTO TERMOPLASTICO ANTICHAMA DE 750V, DE 04,0MM2</t>
  </si>
  <si>
    <t>07058</t>
  </si>
  <si>
    <t>MANOMETRO, DE 0 A 150 PSI (14KG/CM2)</t>
  </si>
  <si>
    <t>14192</t>
  </si>
  <si>
    <t>PRESSOSTATO 20/40 PSI</t>
  </si>
  <si>
    <t>14664</t>
  </si>
  <si>
    <t>QUADRO DE COMANDO PARA SISTEMA DE PRESSURIZACAO DE INCENDIOPARA DUAS BOMBAS DE 5,00CV-250V, DE 30 A 50A</t>
  </si>
  <si>
    <t>05826</t>
  </si>
  <si>
    <t>REGISTRO DE ESFERA, DE 1/2"</t>
  </si>
  <si>
    <t>00707</t>
  </si>
  <si>
    <t>REGISTRO DE GAVETA BRUTO, DE 1ª QUALIDADE COM ROSCA DE AMBOSOS LADOS, DE 2.1/2"</t>
  </si>
  <si>
    <t>00147</t>
  </si>
  <si>
    <t>TUBO DE ACO GALVANIZADO, COM COSTURA, PESADO, NBR 5580, DN=1/2"</t>
  </si>
  <si>
    <t>00196</t>
  </si>
  <si>
    <t>TUBO DE ACO GALVANIZADO, COM COSTURA, PESADO, NBR 5580, DN=2.1/2"</t>
  </si>
  <si>
    <t>05834</t>
  </si>
  <si>
    <t>VALVULA DE RETENCAO DE PE, EM METAL, DE 2.1/2"</t>
  </si>
  <si>
    <t>04739</t>
  </si>
  <si>
    <t>VALVULA DE RETENCAO HORIZONTAL, EM METAL, DE 2.1/2"</t>
  </si>
  <si>
    <t>14667</t>
  </si>
  <si>
    <t>VASO DE EXPANSAO PARA AGUA FRIA COM CAPACIDADE DE 12 LITROS</t>
  </si>
  <si>
    <t>20039</t>
  </si>
  <si>
    <t>MAO-DE-OBRA DE BOMBEIRO HIDRAULICO DA CONSTRUCAO CIVIL, INCLUSIVE ENCARGOS SOCIAIS DESONERADOS - Percentual=3,0000%</t>
  </si>
  <si>
    <t>20060</t>
  </si>
  <si>
    <t>MAO-DE-OBRA DE ELETRICISTA DA CONSTRUCAO CIVIL, INCLUSIVE ENCARGOS SOCIAIS DESONERADOS - Percentual=3,0000%</t>
  </si>
  <si>
    <t>20115</t>
  </si>
  <si>
    <t>MAO-DE-OBRA DE PEDREIRO, INCLUSIVE ENCARGOS SOCIAIS DESONERADOS - Percentual=3,0000%</t>
  </si>
  <si>
    <t>11.001.0005-B</t>
  </si>
  <si>
    <t>CONCRETO DOSADO RACIONALMENTE PARA UMA RESISTENCIA CARACTERISTICA A COMPRESSAO DE 15MPA,COMPREENDENDO APENAS O FORNECIMENTO DOS MATERIAIS,INCLUSIVE 5% DE PERDAS</t>
  </si>
  <si>
    <t>M3</t>
  </si>
  <si>
    <t>4.2. 101912 ABRIGO PARA HIDRANTE, 75X45X17CM, COM REGISTRO GLOBO ANGULAR 45 GRAUS 2 1/2", ADAPTADOR STORZ 2 1/2", MANGUEIRA DE INCÊNDIO 15M 2 1/2" E ESGUICHO EM LATÃO 2 1/2" - FORNECIMENTO E INSTALAÇÃO. AF_10/2020 (UN)</t>
  </si>
  <si>
    <t>00010899</t>
  </si>
  <si>
    <t>ADAPTADOR EM LATAO, ENGATE RAPIDO 2 1/2" X ROSCA INTERNA 5 FIOS 2 1/2", PARA INSTALACAO PREDIAL DE COMBATE A INCENDIO</t>
  </si>
  <si>
    <t>00010521</t>
  </si>
  <si>
    <t>CAIXA DE INCENDIO/ABRIGO PARA MANGUEIRA, DE EMBUTIR/INTERNA, COM 75 X 45 X 17 CM, EM CHAPA DE ACO, PORTA COM VENTILACAO, VISOR COM A INSCRICAO "INCENDIO", SUPORTE/CESTA INTERNA PARA A MANGUEIRA, PINTURA ELETROSTATICA VERMELHA</t>
  </si>
  <si>
    <t>00020971</t>
  </si>
  <si>
    <t>CHAVE DUPLA PARA CONEXOES TIPO STORZ, ENGATE RAPIDO 1 1/2" X 2 1/2", EM LATAO, PARA INSTALACAO PREDIAL COMBATE A INCENDIO</t>
  </si>
  <si>
    <t>00037555</t>
  </si>
  <si>
    <t>ESGUICHO JATO REGULAVEL, TIPO ELKHART, ENGATE RAPIDO 2 1/2", PARA COMBATE A INCENDIO</t>
  </si>
  <si>
    <t>00021034</t>
  </si>
  <si>
    <t>MANGUEIRA DE INCENDIO, TIPO 2, DE 2 1/2", COMPRIMENTO = 15 M, TECIDO EM FIO DE POLIESTER E TUBO INTERNO EM BORRACHA SINTETICA, COM UNIOES ENGATE RAPIDO</t>
  </si>
  <si>
    <t>00010904</t>
  </si>
  <si>
    <t>87367</t>
  </si>
  <si>
    <t>ARGAMASSA TRAÇO 1:1:6 (EM VOLUME DE CIMENTO, CAL E AREIA MÉDIA ÚMIDA) PARA EMBOÇO/MASSA ÚNICA/ASSENTAMENTO DE ALVENARIA DE VEDAÇÃO, PREPARO MANUAL. AF_08/2019</t>
  </si>
  <si>
    <t>4.3. 101915 CONJUNTO DE MANGUEIRA PARA COMBATE A INCÊNDIO EM FIBRA DE POLIESTER PURA, COM 1.1/2", REVESTIDA INTERNAMENTE, COMPRIMENTO DE 15M - FORNECIMENTO E INSTALAÇÃO. AF_10/2020 (UN)</t>
  </si>
  <si>
    <t>00021029</t>
  </si>
  <si>
    <t>MANGUEIRA DE INCENDIO, TIPO 1, DE 1 1/2", COMPRIMENTO = 15 M, TECIDO EM FIO DE POLIESTER E TUBO INTERNO EM BORRACHA SINTETICA, COM UNIOES ENGATE RAPIDO</t>
  </si>
  <si>
    <t>4.4. 101916 HIDRANTE SUBTERRÂNEO PREDIAL (COM CURVA LONGA E CAIXA), DN 75 MM - FORNECIMENTO E INSTALAÇÃO. AF_10/2020 (UN)</t>
  </si>
  <si>
    <t>00003148</t>
  </si>
  <si>
    <t>FITA VEDA ROSCA EM ROLOS DE 18 MM X 50 M (L X C)</t>
  </si>
  <si>
    <t>00007307</t>
  </si>
  <si>
    <t>FUNDO ANTICORROSIVO PARA METAIS FERROSOS (ZARCAO)</t>
  </si>
  <si>
    <t>L</t>
  </si>
  <si>
    <t>00010924</t>
  </si>
  <si>
    <t>HIDRANTE SUBTERRANEO, EM FERRO FUNDIDO, COM CURVA LONGA E CAIXA, DN 75 MM</t>
  </si>
  <si>
    <t>4.5. 92362 TUBO DE AÇO PRETO SEM COSTURA, CONEXÃO SOLDADA, DN 65 (2 1/2"), INSTALADO EM REDE DE ALIMENTAÇÃO PARA HIDRANTE - FORNECIMENTO E INSTALAÇÃO. AF_10/2020 (M)</t>
  </si>
  <si>
    <t>00021147</t>
  </si>
  <si>
    <t>TUBO ACO CARBONO SEM COSTURA 2 1/2", E = 5,16 MM, SCHEDULE 40 (8,62 KG/M)</t>
  </si>
  <si>
    <t>88317</t>
  </si>
  <si>
    <t>SOLDADOR COM ENCARGOS COMPLEMENTARES</t>
  </si>
  <si>
    <t>4.6. 92368 TUBO DE AÇO GALVANIZADO COM COSTURA, CLASSE MÉDIA, DN 80 (3"), CONEXÃO ROSQUEADA, INSTALADO EM REDE DE ALIMENTAÇÃO PARA HIDRANTE - FORNECIMENTO E INSTALAÇÃO. AF_10/2020 (M)</t>
  </si>
  <si>
    <t>00007694</t>
  </si>
  <si>
    <t>TUBO ACO GALVANIZADO COM COSTURA, CLASSE MEDIA, DN 3", E = *4,05* MM, PESO *8,47* KG/M (NBR 5580)</t>
  </si>
  <si>
    <t>4.7. 100741 PINTURA COM TINTA ALQUÍDICA DE ACABAMENTO (ESMALTE SINTÉTICO ACETINADO) PULVERIZADA SOBRE SUPERFÍCIES METÁLICAS (EXCETO PERFIL) EXECUTADO EM OBRA (POR DEMÃO). AF_01/2020_PE (M2)</t>
  </si>
  <si>
    <t>00005318</t>
  </si>
  <si>
    <t>DILUENTE AGUARRAS</t>
  </si>
  <si>
    <t>00007311</t>
  </si>
  <si>
    <t>TINTA ESMALTE SINTETICO PREMIUM ACETINADO</t>
  </si>
  <si>
    <t>88310</t>
  </si>
  <si>
    <t>PINTOR COM ENCARGOS COMPLEMENTARES</t>
  </si>
  <si>
    <t>4.8. 15.045.0121-A ABERTURA E FECHAMENTO MANUAL DE RASGO EM CONCRETO,PARA PASSAGEM DE TUBOS E DUTOS,COM DIAMETRO DE 2.1/2" A 4" (M)</t>
  </si>
  <si>
    <t>07.002.0025-B</t>
  </si>
  <si>
    <t>ARGAMASSA DE CIMENTO E AREIA,NO TRACO 1:3,PREPARO MECANICO</t>
  </si>
  <si>
    <t>4.9. 05.001.0616-A FURACAO DE CONCRETO,A PONTEIRO,TENDO O FURO 10X10X15CM (UN)</t>
  </si>
  <si>
    <t>4.10. 97635 DEMOLIÇÃO DE PAVIMENTO INTERTRAVADO, DE FORMA MANUAL, COM REAPROVEITAMENTO. AF_12/2017 (M2)</t>
  </si>
  <si>
    <t>88260</t>
  </si>
  <si>
    <t>CALCETEIRO COM ENCARGOS COMPLEMENTARES</t>
  </si>
  <si>
    <t>88316</t>
  </si>
  <si>
    <t>SERVENTE COM ENCARGOS COMPLEMENTARES</t>
  </si>
  <si>
    <t>4.11. 97634 DEMOLIÇÃO DE REVESTIMENTO CERÂMICO, DE FORMA MECANIZADA COM MARTELETE, SEM REAPROVEITAMENTO. AF_12/2017 (M2)</t>
  </si>
  <si>
    <t>102274</t>
  </si>
  <si>
    <t>MARTELO DEMOLIDOR ELÉTRICO, COM POTÊNCIA DE 2.000 W, 1.000 IMPACTOS POR MINUTO, PESO DE 30 KG -  CHI DIURNO. AF_01/2021</t>
  </si>
  <si>
    <t>CHI</t>
  </si>
  <si>
    <t>102275</t>
  </si>
  <si>
    <t>MARTELO DEMOLIDOR ELÉTRICO, COM POTÊNCIA DE 2.000 W, 1.000 IMPACTOS POR MINUTO, PESO DE 30 KG - CHP DIURNO. AF_01/2021</t>
  </si>
  <si>
    <t>CHP</t>
  </si>
  <si>
    <t>88256</t>
  </si>
  <si>
    <t>AZULEJISTA OU LADRILHISTA COM ENCARGOS COMPLEMENTARES</t>
  </si>
  <si>
    <t>4.12. 03.001.0098-A ESCAVACAO E REATERRO DE VALA,EM MATERIAL DE 1ªCATEGORIA,PARALIGACAO DE AGUA POTAVEL (M)</t>
  </si>
  <si>
    <t>4.13. 00010731 PEDRA ARDOSIA, CINZA, *40 X 40* CM, E= *1 CM (M2)</t>
  </si>
  <si>
    <t>00010731</t>
  </si>
  <si>
    <t>PEDRA ARDOSIA, CINZA, *40 X 40* CM, E= *1 CM</t>
  </si>
  <si>
    <t>4.14. 87263 REVESTIMENTO CERÂMICO PARA PISO COM PLACAS TIPO PORCELANATO DE DIMENSÕES 60X60 CM APLICADA EM AMBIENTES DE ÁREA MAIOR QUE 10 M². AF_06/2014 (M2)</t>
  </si>
  <si>
    <t>00037595</t>
  </si>
  <si>
    <t>ARGAMASSA COLANTE TIPO AC III</t>
  </si>
  <si>
    <t>KG</t>
  </si>
  <si>
    <t>00038195</t>
  </si>
  <si>
    <t>PISO EM PORCELANATO, BORDA RETA, EXTRA, LISO, MONOCOLOR, ACETINADO OU POLIDO, FORMATO MAIOR QUE 2025 CM2</t>
  </si>
  <si>
    <t>00034357</t>
  </si>
  <si>
    <t>REJUNTE CIMENTICIO, QUALQUER COR</t>
  </si>
  <si>
    <t>4.15. 101867 REASSENTAMENTO DE BLOCOS 16 FACES PARA PISO INTERTRAVADO, ESPESSURA DE 6 CM, EM CALÇADA, COM REAPROVEITAMENTO DOS BLOCOS 16 FACES - INCLUSO RETIRADA E COLOCAÇÃO DO MATERIAL. AF_12/2020 (M2)</t>
  </si>
  <si>
    <t>91278</t>
  </si>
  <si>
    <t>PLACA VIBRATÓRIA REVERSÍVEL COM MOTOR 4 TEMPOS A GASOLINA, FORÇA CENTRÍFUGA DE 25 KN (2500 KGF), POTÊNCIA 5,5 CV - CHI DIURNO. AF_08/2015</t>
  </si>
  <si>
    <t>91277</t>
  </si>
  <si>
    <t>PLACA VIBRATÓRIA REVERSÍVEL COM MOTOR 4 TEMPOS A GASOLINA, FORÇA CENTRÍFUGA DE 25 KN (2500 KGF), POTÊNCIA 5,5 CV - CHP DIURNO. AF_08/2015</t>
  </si>
  <si>
    <t>00000370</t>
  </si>
  <si>
    <t>AREIA MEDIA - POSTO JAZIDA/FORNECEDOR (RETIRADO NA JAZIDA, SEM TRANSPORTE)</t>
  </si>
  <si>
    <t>00004741</t>
  </si>
  <si>
    <t>PO DE PEDRA (POSTO PEDREIRA/FORNECEDOR, SEM FRETE)</t>
  </si>
  <si>
    <t>97635</t>
  </si>
  <si>
    <t>REMOÇÃO DE PISO DE BLOCO INTERTRAVADO OU DE PEDRA PORTUGUESA, DE FORMA MANUAL, COM REAPROVEITAMENTO. AF_09/2023</t>
  </si>
  <si>
    <t>4.16. 94990 EXECUÇÃO DE PASSEIO (CALÇADA) OU PISO DE CONCRETO COM CONCRETO MOLDADO IN LOCO, FEITO EM OBRA, ACABAMENTO CONVENCIONAL, NÃO ARMADO. AF_08/2022 (M3)</t>
  </si>
  <si>
    <t>00002692</t>
  </si>
  <si>
    <t>DESMOLDANTE PROTETOR PARA FORMAS DE MADEIRA, DE BASE OLEOSA EMULSIONADA EM AGUA</t>
  </si>
  <si>
    <t>00005068</t>
  </si>
  <si>
    <t>PREGO DE ACO POLIDO COM CABECA 17 X 21 (2 X 11)</t>
  </si>
  <si>
    <t>00004509</t>
  </si>
  <si>
    <t>SARRAFO *2,5 X 10* CM EM PINUS, MISTA OU EQUIVALENTE DA REGIAO - BRUTA</t>
  </si>
  <si>
    <t>00004517</t>
  </si>
  <si>
    <t>SARRAFO *2,5 X 7,5* CM EM PINUS, MISTA OU EQUIVALENTE DA REGIAO - BRUTA</t>
  </si>
  <si>
    <t>88262</t>
  </si>
  <si>
    <t>CARPINTEIRO DE FORMAS COM ENCARGOS COMPLEMENTARES</t>
  </si>
  <si>
    <t>88309</t>
  </si>
  <si>
    <t>PEDREIRO COM ENCARGOS COMPLEMENTARES</t>
  </si>
  <si>
    <t>94964</t>
  </si>
  <si>
    <t>CONCRETO FCK = 20MPA, TRAÇO 1:2,7:3 (EM MASSA SECA DE CIMENTO/ AREIA MÉDIA/ BRITA 1) - PREPARO MECÂNICO COM BETONEIRA 400 L. AF_05/2021</t>
  </si>
  <si>
    <t>4.17. 17.013.0030-A PINTURA INTERNA OU EXTERNA SOBRE CONCRETO LISO OU REVESTIMENTO,COM TINTA AQUOSA A BASE DE EPOXI INCOLOR OU EM CORES,INCLUSIVE LIMPEZA,E DUAS DEMAOS DE ACABAMENTO (M2)</t>
  </si>
  <si>
    <t>00324</t>
  </si>
  <si>
    <t>LIXA P/MADEIRA Nº100</t>
  </si>
  <si>
    <t>07416</t>
  </si>
  <si>
    <t>TINTA EPOXYCA, BICOMPONENTE ISENTA DE SOLVENTES</t>
  </si>
  <si>
    <t>4.18. COMP1 MATERIAIS DIVERSOS COMPLEMENTARES, NECESSÁRIOS PARA EXECUÇÃO DA OBRA CONFORME PROJETO DE SEGURANÇA CONTRA INCÊNDIO E PÂNICO (VB)</t>
  </si>
  <si>
    <t>COMP1</t>
  </si>
  <si>
    <t>MATERIAIS DIVERSOS COMPLEMENTARES, NECESSÁRIOS PARA EXECUÇÃO DA OBRA CONFORME PROJETO DE SEGURANÇA CONTRA INCÊNDIO E PÂNICO</t>
  </si>
  <si>
    <t>COMPOSIÇÃ O</t>
  </si>
  <si>
    <t>VB</t>
  </si>
  <si>
    <t>5.1. 05.054.0102-A PLACA FOTOLUMINESCENTE DE SINALIZACAO DE SEGURANCA CONTRA INCENDIO,PARA SAIDA DE EMERGENCIA,EM PVC ANTICHAMA,DIMENSOES APROXIMADAS DE (20X40)CM,CONFORME ABNT NBR 16820.FORNECIMENTOE COLOCACAO (UN)</t>
  </si>
  <si>
    <t>14732</t>
  </si>
  <si>
    <t>PLACA FOTOLUMINESCENTE SINALIZACAO SEG.CONTRA INCENDIO P/SAIDA EMERGENCIA,PVC ANTICHAMA,(20X40)CM,ABNT NBR 16820</t>
  </si>
  <si>
    <t>5.2. 05.054.0103-A PLACA FOTOLUMINESCENTE DE SINALIZACAO DE SEGURANCA CONTRA INCENDIO,PARA INDICACAO DE NUMERO DE PAVIMENTOS,EM PVC ANTICHAMA,DIMENSOES APROXIMADAS DE (10X10)CM,CONFORME ABNT NBR 16820.FORNECIMENTO E COLOCACAO (UN)</t>
  </si>
  <si>
    <t>14733</t>
  </si>
  <si>
    <t>PLACA FOTOLUMINESCENTE SINALIZACAO SEG.CONTRA INCENDIO P/INDICACAO NUM.PAVIM.,PVC ANTICHAMA,(10X10)CM,ABNT NBR 16820</t>
  </si>
  <si>
    <t>5.3. 05.054.0104-A PLACA FOTOLUMINESCENTE DE SINALIZACAO DE SEGURANCA CONTRA INCENDIO,PARA INDICACAO CONTINUADA DE ROTA DE FUGA,EM PVC ANTICHAMA,DIMENSOES APROXIMADAS DE (7X20)CM,CONFORME ABNT NBR 16820.FORNECIMENTO E COLOCACAO (UN)</t>
  </si>
  <si>
    <t>14734</t>
  </si>
  <si>
    <t>PLACA FOTOLUMINESCENTE SINALIZACAO SEG.CONTRA INCENDIO P/INDICACAO ROTA FUGA,PVC ANTICHAMA,(7X28)CM, ABNT NBR 16820</t>
  </si>
  <si>
    <t>5.4. 05.054.0105-A PLACA FOTOLUMINESCENTE DE SINALIZACAO DE SEGURANCA CONTRA INCENDIO,PARA EQUIPAMENTOS DE COMBATE A INCENDIO E ALARME,EM PVC ANTICHAMA,DIMENSOES APROXIMADAS DE (15X15)CM,CONFORME ABNT NBR 16820.FORNECIMENTO E COLOCACAO (UN)</t>
  </si>
  <si>
    <t>14719</t>
  </si>
  <si>
    <t>PLACA FOTOLUMINESCENTE SINALIZACAO SEG.CINCENDIO,P/EQUIP.COMBATE INCEND. E ALARME,PVC ANTICHAMA,(15X15)CM,ABNT NBR 16820</t>
  </si>
  <si>
    <t>5.5. 05.054.0110-A PLACA FOTOLUMINESCENTE DE SINALIZACAO DE SEGURANCA CONTRA INCENDIO,PARA EQUIPAMENTOS DE COMBATE A INCENDIO E ALARME,EM PVC ANTICHAMA,DIMENSOES APROXIMADAS DE (30X30)CM,CONFORME ABNT NBR 16820.FORNECIMENTO E COLOCACAO (UN)</t>
  </si>
  <si>
    <t>14720</t>
  </si>
  <si>
    <t>PLACA FOTOLUMINESCENTE SINALIZACAO SEG.CONTRA INCENDIO P/EQUIP.COMB.INC.E ALARME,PVC ANTICHAMA,(30X30)CM,ABNT NBR 16820</t>
  </si>
  <si>
    <t>5.6. 05.054.0120-A PLACA FOTOLUMINESCENTE DE SINALIZACAO DE SEGURANCA CONTRA INCENDIO,DE PROIBICAO,EM PVC ANTICHAMA,FORMA CIRCULAR,DIAMETROAPROXIMADO DE 20CM,CONFORME ABNT NBR 16820.FORNECIMENTO E
COLOCACAO (UN)</t>
  </si>
  <si>
    <t>14736</t>
  </si>
  <si>
    <t>PLACA FOTOLUMINESCENTE SINALIZACAO SEG.CONTRA INCENDIO,DE PROIBICAO,PVC ANTIC.,FORMA CIRC.,DIAMETRO 20CM,ABNT NBR 16820</t>
  </si>
  <si>
    <t>5.7. 05.054.0130-A PLACA FOTOLUMINESCENTE DE SINALIZACAO DE SEGURANCA CONTRA INCENDIO,DE ALERTA,EM PVC ANTICHAMA,FORMA TRIANGULAR,DIMENSAOAPROXIMADA DA BASE DE 20CM,CONFORME ABNT NBR 16820.FORNECIMENTO E
COLOCACAO (UN)</t>
  </si>
  <si>
    <t>14737</t>
  </si>
  <si>
    <t>PLACA FOTOLUMINESCENTE SINALIZACAO SEG.CONTRA INCENDIO,DE ALERTA,PVC ANTICHAMA,FORMA TRIANGULAR,BASE 20CM,ABNT NBR 16820</t>
  </si>
  <si>
    <t>5.8. 18.027.0040-A LUMINARIA DE EMERGENCIA DE SOBREPOR,EM PLASTICO,EQUIPADA COMBATERIA SELADA RECARREGAVEL COM 60 LAMPADAS EM LED. FORNECIMENTO E COLOCACAO (UN)</t>
  </si>
  <si>
    <t>13174</t>
  </si>
  <si>
    <t>LUMINARIA DE EMERGENCIA DE SOBREPOR, EM PLASTICO, EQUIPADA C/BATERIA SELADA RECARREGAVEL COM 60 LAMPADAS EM LED</t>
  </si>
  <si>
    <t>5.9. 15.034.0010-A ELETRODUTO DE FERRO GALVANIZADO,TIPO MEDIO,DIAMETRO DE 3/4",EXCLUSIVE LUVAS,CURVAS,ABERTURA E FECHAMENTO DE RASGO.FORNECIMENTO E ASSENTAMENTO (M)</t>
  </si>
  <si>
    <t>04000</t>
  </si>
  <si>
    <t>ELETRODUTO DE FERRO GALVANIZADO, MEDIO, GALVANIZACAO A FOGO,NBR 5624, EM BARRAS DE 3M, DE 3/4"</t>
  </si>
  <si>
    <t>5.10. 15.018.0015-A CAIXA DE LIGACAO DE ALUMINIO SILICIO,TIPO CONDULETES,NO FORMATO B,DIAMETRO DE 3/4".FORNECIMENTO E COLOCACAO (UN)</t>
  </si>
  <si>
    <t>05581</t>
  </si>
  <si>
    <t>CONDULETE DE ALUMINIO SILICIO, TIPO B, DE 3/4", COM TAMPA</t>
  </si>
  <si>
    <t>5.11. 15.045.0011-A EMENDA EM ELETRODUTO DE FERRO GALVANIZADO,DIAMETRO DE 3/4",COMPREENDENDO:CORTE,ABERTURA DE DUAS ROSCAS POR TARRACHA MANUAL,COLOCACAO DA LUVA,INCLUSIVE ESTA (UN)</t>
  </si>
  <si>
    <t>02331</t>
  </si>
  <si>
    <t>LUVA P/ELETRODUTO EM FERRO ZINCADO LEVE, DE 3/4"</t>
  </si>
  <si>
    <t>5.12. 15.003.0391-A ABRACADEIRA DE FIXACAO,TIPO COPO,ESTAMPADA EM CHAPA DE FERROZINCADA,COMPOSTA DE CANOPLA,PARAFUSOS E ABRACADEIRAS PROPRIAMENTE DITA,NO DIAMETRO 3/4".FORNECIMENTO E COLOCACAO (UN)</t>
  </si>
  <si>
    <t>05269</t>
  </si>
  <si>
    <t>ABRACADEIRA TIPO COPO, DE 3/4"</t>
  </si>
  <si>
    <t>05879</t>
  </si>
  <si>
    <t>BUCHA DE NYLON, TIPO S-04</t>
  </si>
  <si>
    <t>05904</t>
  </si>
  <si>
    <t>PARAFUSO FERRO, ROSCA SOBERBA, CABECA CHATA, DE (3,2X20)MM</t>
  </si>
  <si>
    <t>5.13. 15.003.0202-A MANGUEIRA "SEAL TUBE" COM CAPA ALMA,DIAMETRO DE 3/4".FORNECIMENTO E COLOCACAO (M)</t>
  </si>
  <si>
    <t>11816</t>
  </si>
  <si>
    <t>MANGUEIRA "SEAL TUBE",C/CAPA ALMA,D=3/4"</t>
  </si>
  <si>
    <t>5.14. 15.015.0250-A INSTALACAO DE PONTO DE TOMADA,EMBUTIDO NA ALVENARIA,EQUIVALENTE A 2 VARAS DE ELETRODUTO DE PVC RIGIDO DE 3/4",18,00M DEFIO 2,5MM2,CAIXAS,CONEXOES E TOMADA DE EMBUTIR,2P+T,10A,PADRAO BRASILEIRO,COM PLACA FOSFORESCENTE,INCLUSIVE ABERTURA E FECHAMENTO DE RASGO EM ALVENARIA (UN)</t>
  </si>
  <si>
    <t>00115</t>
  </si>
  <si>
    <t>BUCHA E ARRUELA DE ALUMINIO PARA ELETRODUTO, DE 3/4"</t>
  </si>
  <si>
    <t>05750</t>
  </si>
  <si>
    <t>CAIXA DE LUZ DE PVC, DE 4"x2"</t>
  </si>
  <si>
    <t>02961</t>
  </si>
  <si>
    <t>CURVA 90º DE PVC RIGIDO, ROSQUEAVEL, PARA ELETRODUTO, DE 3/4"</t>
  </si>
  <si>
    <t>02341</t>
  </si>
  <si>
    <t>ELETRODUTO DE PVC PRETO, RIGIDO ROSQUEAVEL, COM ROSCA EM AMBAS EXTREMIDADES, EM BARRAS DE 3 METROS, DE 3/4"</t>
  </si>
  <si>
    <t>00285</t>
  </si>
  <si>
    <t>FIO C/ISOLAMENTO TERMOPLASTICO ANTICHAMA DE 750V, DE 02,5MM2</t>
  </si>
  <si>
    <t>02643</t>
  </si>
  <si>
    <t>LUVA DE PVC RIGIDO ROSQUEAVEL, PARA ELETRODUTO, DE 3/4"</t>
  </si>
  <si>
    <t>02370</t>
  </si>
  <si>
    <t>TOMADA ELETRICA 2P+T, 10A/250V, PADRAO BRASILEIRO, DE EMBUTIR, COM PLACA 4"X2"</t>
  </si>
  <si>
    <t>07.006.0025-B</t>
  </si>
  <si>
    <t>ARGAMASSA DE CIMENTO E SAIBRO,NO TRACO 1:8,PREPARO MECANICO</t>
  </si>
  <si>
    <t>5.15. 15.008.0080-A CABO DE COBRE FLEXIVEL COM ISOLAMENTO TERMOPLASTICO,COMPREENDENDO:PREPARO,CORTE E ENFIACAO EM ELETRODUTOS,NA BITOLA DE 1,5MM2, 450/750V.FORNECIMENTO E COLOCACAO (M)</t>
  </si>
  <si>
    <t>05706</t>
  </si>
  <si>
    <t>CABO DE COBRE FLEXIVEL COM ISOLAMENTO TERMOPLASTICO, DE 450/750V, DE 1,5MM2</t>
  </si>
  <si>
    <t>02317</t>
  </si>
  <si>
    <t>FITA ISOLANTE, ROLO DE 19MMX20M</t>
  </si>
  <si>
    <t>6.1. 18.038.0038-A DETECTOR DE INCENDIO,COMPOSTO DE CENTRAL DE ALARME ENDERECAVEL,PARA ATE 500 DISPOSITIVOS DIVIDIDOS EM 2 LACOS (UN)</t>
  </si>
  <si>
    <t>14843</t>
  </si>
  <si>
    <t>DETECTOR DE INCENDIO, COMPOSTO DE CENTRAL DE ALARME ENDERECAVEL PARA ATE 500 DISPOSITIVOS DIVIDIDOS EM 2 LACOS</t>
  </si>
  <si>
    <t>6.2. 18.038.0045-A ACIONADOR TIPO "QUEBRE VIDRO",INCLUSIVE SENSOR DE ALARME E CHAVE EXTERNA PARA TESTE.FORNECIMENTO E COLOCACAO (UN)</t>
  </si>
  <si>
    <t>13300</t>
  </si>
  <si>
    <t>ACIONAMENTO TIPO "QUEBRA VIDRO", INCLUSIVE SENSOR DE ALARMEE CHAVE EXTERNA PARA TESTE</t>
  </si>
  <si>
    <t>6.3. 18.038.0030-A SIRENE AUDIO VISUAL,PARA SISTEMA DE ALARME CONTRA INCENDIO.FORNECIMENTO E COLOCACAO (UN)</t>
  </si>
  <si>
    <t>13297</t>
  </si>
  <si>
    <t>SIRENE AUDIO VISUAL, P/SISTEMA DE ALARME CONTRA INCENDIO</t>
  </si>
  <si>
    <t>6.4. 201 SINALIZADOR SONORO SIRENE ELETROMECÂNICA CONTÍNUO 123db 220V ALUMÍNIO EF101 ENGESIG (UN)</t>
  </si>
  <si>
    <t>201</t>
  </si>
  <si>
    <t>COTAÇÃO</t>
  </si>
  <si>
    <t>6.5. 202 FONTE UNIVERSAL 8 CONECTORES 12 - 24V / 120W (UN)</t>
  </si>
  <si>
    <t>202</t>
  </si>
  <si>
    <t>FONTE UNIVERSAL 8 CONECTORES 12 - 24V / 120W</t>
  </si>
  <si>
    <t>6.6. 15.018.0015-A CAIXA DE LIGACAO DE ALUMINIO SILICIO,TIPO CONDULETES,NO FORMATO B,DIAMETRO DE 3/4".FORNECIMENTO E COLOCACAO (UN)</t>
  </si>
  <si>
    <t>6.7. 203 CABO BLINDADO 2X1,5MM² PARA ALARME DE INCÊNCIO (M)</t>
  </si>
  <si>
    <t>203</t>
  </si>
  <si>
    <t>CABO BLINDADO 2X1,5MM² PARA ALARME DE INCÊNCIO</t>
  </si>
  <si>
    <t>6.8. 15.008.0080-A CABO DE COBRE FLEXIVEL COM ISOLAMENTO TERMOPLASTICO,COMPREENDENDO:PREPARO,CORTE E ENFIACAO EM ELETRODUTOS,NA BITOLA DE 1,5MM2, 450/750V.FORNECIMENTO E COLOCACAO (M)</t>
  </si>
  <si>
    <t>6.9. 15.034.0010-A ELETRODUTO DE FERRO GALVANIZADO,TIPO MEDIO,DIAMETRO DE 3/4",EXCLUSIVE LUVAS,CURVAS,ABERTURA E FECHAMENTO DE RASGO.FORNECIMENTO E ASSENTAMENTO (M)</t>
  </si>
  <si>
    <t>6.10. 15.045.0011-A EMENDA EM ELETRODUTO DE FERRO GALVANIZADO,DIAMETRO DE 3/4",COMPREENDENDO:CORTE,ABERTURA DE DUAS ROSCAS POR TARRACHA MANUAL,COLOCACAO DA LUVA,INCLUSIVE ESTA (UN)</t>
  </si>
  <si>
    <t>6.11. 15.003.0391-A ABRACADEIRA DE FIXACAO,TIPO COPO,ESTAMPADA EM CHAPA DE FERROZINCADA,COMPOSTA DE CANOPLA,PARAFUSOS E ABRACADEIRAS PROPRIAMENTE DITA,NO DIAMETRO 3/4".FORNECIMENTO E COLOCACAO (UN)</t>
  </si>
  <si>
    <t>6.12. 15.003.0202-A MANGUEIRA "SEAL TUBE" COM CAPA ALMA,DIAMETRO DE 3/4".FORNECIMENTO E COLOCACAO (M)</t>
  </si>
  <si>
    <t>6.13. 204 ADAPTADOR UNIDUTS MÚLTIPLO 3/4" (UN)</t>
  </si>
  <si>
    <t>204</t>
  </si>
  <si>
    <t>ADAPTADOR UNIDUTS MÚLTIPLO 3/4"</t>
  </si>
  <si>
    <t>PLANILHA DE COMPOSIÇÕES</t>
  </si>
  <si>
    <t>CÓDIGO</t>
  </si>
  <si>
    <t>DESCRIÇÃO</t>
  </si>
  <si>
    <t>PLANILHA RESUMO DE VALORES UNITÁRIOS DESONERADOS</t>
  </si>
  <si>
    <t>MÊS BASE</t>
  </si>
  <si>
    <t>jan/24</t>
  </si>
  <si>
    <t>REV 2</t>
  </si>
  <si>
    <t>BDI:</t>
  </si>
  <si>
    <t>EXECUÇÃO DE SISTEMA DE SEGURANÇA CONTRA INCÊNDIO E PÂNICO NA SEDE DO MÉIER</t>
  </si>
  <si>
    <t>ORÇAMENTO</t>
  </si>
  <si>
    <t>Item</t>
  </si>
  <si>
    <t>Descrição</t>
  </si>
  <si>
    <t>V.total</t>
  </si>
  <si>
    <t>ADMINISTRAÇÃO LOCAL</t>
  </si>
  <si>
    <t>CANTEIRO DE OBRA, EMISSÃO DO CA, CAPACITAÇÃO DE FUNCIONÁRIOS NO LOCAL</t>
  </si>
  <si>
    <t>FORNECIMENTO E INSTALAÇÃO DE EXTINTORES DE INCÊNDIO</t>
  </si>
  <si>
    <t>SISTEMA DE HIDRANTES E MANGOTINHOS</t>
  </si>
  <si>
    <t>SISTEMA DE SINALIZAÇÃO DE SEGURANÇA E ILUMINAÇÃO DE EMERGÊNCIA</t>
  </si>
  <si>
    <t>SISTEMA DE ALARME DE INCÊNDIO</t>
  </si>
  <si>
    <t xml:space="preserve">
___________________________________________
Felipe de Santana Amaral
Sócio
RG: 20.556.000-6
CPF: 113.779.617-02
licitacao@fireguard.eng.br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</si>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</sst>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"/>
    <numFmt numFmtId="165" formatCode="00000"/>
    <numFmt numFmtId="166" formatCode="m\.dd\.yy;@"/>
    <numFmt numFmtId="167" formatCode="&quot;R$&quot;\ #,##0.00"/>
    <numFmt numFmtId="168" formatCode="_-* #,##0.000000000000000_-;\-* #,##0.000000000000000_-;_-* &quot;-&quot;??_-;_-@_-"/>
    <numFmt numFmtId="169" formatCode="#,##0.00000000"/>
    <numFmt numFmtId="170" formatCode="\R\$\ #,##0.00"/>
    <numFmt numFmtId="171" formatCode="#,##0.0000000"/>
    <numFmt numFmtId="172" formatCode="\R\$\ #,##0.0000"/>
  </numFmts>
  <fonts count="3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name val="Arial MT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 MT"/>
      <family val="2"/>
    </font>
    <font>
      <b/>
      <sz val="11"/>
      <name val="Arial"/>
      <family val="2"/>
    </font>
    <font>
      <sz val="12"/>
      <name val="Arial MT"/>
    </font>
    <font>
      <sz val="12"/>
      <color rgb="FF000000"/>
      <name val="Arial MT"/>
      <family val="2"/>
    </font>
    <font>
      <b/>
      <sz val="8"/>
      <name val="Arial"/>
      <family val="2"/>
    </font>
    <font>
      <sz val="8"/>
      <color rgb="FF000000"/>
      <name val="Arial MT"/>
      <family val="2"/>
    </font>
    <font>
      <sz val="8"/>
      <name val="Arial MT"/>
    </font>
    <font>
      <b/>
      <sz val="8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4"/>
      <name val="Arial"/>
      <family val="2"/>
    </font>
    <font>
      <sz val="12"/>
      <name val="Arial MT"/>
      <family val="2"/>
    </font>
    <font>
      <u/>
      <sz val="12"/>
      <name val="Arial MT"/>
      <family val="2"/>
    </font>
    <font>
      <sz val="10"/>
      <color rgb="FF000000"/>
      <name val="Times New Roman"/>
      <family val="1"/>
    </font>
    <font>
      <sz val="12"/>
      <name val="Times New Roman"/>
      <family val="2"/>
      <charset val="204"/>
    </font>
    <font>
      <b/>
      <sz val="7"/>
      <color rgb="FF000000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EBF0DE"/>
      </patternFill>
    </fill>
    <fill>
      <patternFill patternType="solid">
        <fgColor rgb="FFE3DFEB"/>
      </patternFill>
    </fill>
    <fill>
      <patternFill patternType="solid">
        <fgColor rgb="FFCCC0DA"/>
      </patternFill>
    </fill>
    <fill>
      <patternFill patternType="solid">
        <fgColor rgb="FFCCCCC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1" fillId="0" borderId="0"/>
  </cellStyleXfs>
  <cellXfs count="200">
    <xf numFmtId="0" fontId="0" fillId="0" borderId="0" xfId="0" applyAlignment="1">
      <alignment horizontal="left" vertical="top"/>
    </xf>
    <xf numFmtId="164" fontId="4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 shrinkToFit="1"/>
    </xf>
    <xf numFmtId="166" fontId="10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shrinkToFit="1"/>
    </xf>
    <xf numFmtId="2" fontId="10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shrinkToFit="1"/>
    </xf>
    <xf numFmtId="2" fontId="10" fillId="4" borderId="1" xfId="0" applyNumberFormat="1" applyFont="1" applyFill="1" applyBorder="1" applyAlignment="1">
      <alignment horizontal="center" vertical="center" shrinkToFit="1"/>
    </xf>
    <xf numFmtId="167" fontId="5" fillId="4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shrinkToFit="1"/>
    </xf>
    <xf numFmtId="4" fontId="10" fillId="4" borderId="1" xfId="0" applyNumberFormat="1" applyFont="1" applyFill="1" applyBorder="1" applyAlignment="1">
      <alignment horizontal="center" vertical="center" shrinkToFit="1"/>
    </xf>
    <xf numFmtId="4" fontId="10" fillId="3" borderId="1" xfId="0" applyNumberFormat="1" applyFont="1" applyFill="1" applyBorder="1" applyAlignment="1">
      <alignment horizontal="center" vertical="center" shrinkToFit="1"/>
    </xf>
    <xf numFmtId="166" fontId="10" fillId="5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shrinkToFit="1"/>
    </xf>
    <xf numFmtId="2" fontId="10" fillId="5" borderId="1" xfId="0" applyNumberFormat="1" applyFont="1" applyFill="1" applyBorder="1" applyAlignment="1">
      <alignment horizontal="center" vertical="center" shrinkToFit="1"/>
    </xf>
    <xf numFmtId="167" fontId="5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shrinkToFit="1"/>
    </xf>
    <xf numFmtId="166" fontId="10" fillId="3" borderId="12" xfId="0" applyNumberFormat="1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shrinkToFit="1"/>
    </xf>
    <xf numFmtId="2" fontId="10" fillId="3" borderId="12" xfId="0" applyNumberFormat="1" applyFont="1" applyFill="1" applyBorder="1" applyAlignment="1">
      <alignment horizontal="center" vertical="center" shrinkToFit="1"/>
    </xf>
    <xf numFmtId="167" fontId="5" fillId="3" borderId="1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8" fontId="0" fillId="0" borderId="0" xfId="1" applyNumberFormat="1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shrinkToFit="1"/>
    </xf>
    <xf numFmtId="167" fontId="0" fillId="0" borderId="1" xfId="0" applyNumberFormat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shrinkToFit="1"/>
    </xf>
    <xf numFmtId="10" fontId="17" fillId="0" borderId="1" xfId="0" applyNumberFormat="1" applyFont="1" applyBorder="1" applyAlignment="1">
      <alignment horizontal="center" vertical="center" shrinkToFit="1"/>
    </xf>
    <xf numFmtId="167" fontId="14" fillId="0" borderId="1" xfId="0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shrinkToFit="1"/>
    </xf>
    <xf numFmtId="43" fontId="0" fillId="0" borderId="1" xfId="1" applyFont="1" applyBorder="1" applyAlignment="1">
      <alignment horizontal="center" vertical="center" wrapText="1"/>
    </xf>
    <xf numFmtId="43" fontId="10" fillId="0" borderId="12" xfId="1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3" fontId="0" fillId="0" borderId="0" xfId="1" applyFont="1" applyAlignment="1">
      <alignment horizontal="left" vertical="top"/>
    </xf>
    <xf numFmtId="167" fontId="0" fillId="0" borderId="0" xfId="0" applyNumberFormat="1" applyAlignment="1">
      <alignment horizontal="left" vertical="top"/>
    </xf>
    <xf numFmtId="167" fontId="0" fillId="0" borderId="0" xfId="0" applyNumberFormat="1" applyAlignment="1">
      <alignment horizontal="center" vertical="center"/>
    </xf>
    <xf numFmtId="0" fontId="28" fillId="0" borderId="0" xfId="2" applyFont="1"/>
    <xf numFmtId="0" fontId="26" fillId="6" borderId="1" xfId="2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top" wrapText="1"/>
    </xf>
    <xf numFmtId="0" fontId="29" fillId="0" borderId="1" xfId="2" applyFont="1" applyBorder="1" applyAlignment="1">
      <alignment horizontal="justify" vertical="top" wrapText="1"/>
    </xf>
    <xf numFmtId="169" fontId="29" fillId="0" borderId="1" xfId="2" applyNumberFormat="1" applyFont="1" applyBorder="1" applyAlignment="1">
      <alignment horizontal="right" vertical="top" wrapText="1"/>
    </xf>
    <xf numFmtId="170" fontId="29" fillId="0" borderId="1" xfId="2" applyNumberFormat="1" applyFont="1" applyBorder="1" applyAlignment="1">
      <alignment horizontal="right" vertical="top" wrapText="1"/>
    </xf>
    <xf numFmtId="0" fontId="28" fillId="0" borderId="0" xfId="2" applyFont="1" applyAlignment="1" applyProtection="1">
      <alignment wrapText="1"/>
      <protection locked="0"/>
    </xf>
    <xf numFmtId="170" fontId="26" fillId="0" borderId="1" xfId="2" applyNumberFormat="1" applyFont="1" applyBorder="1" applyAlignment="1">
      <alignment horizontal="right" vertical="center" wrapText="1"/>
    </xf>
    <xf numFmtId="171" fontId="29" fillId="0" borderId="1" xfId="2" applyNumberFormat="1" applyFont="1" applyBorder="1" applyAlignment="1">
      <alignment horizontal="right" vertical="top" wrapText="1"/>
    </xf>
    <xf numFmtId="172" fontId="29" fillId="0" borderId="1" xfId="2" applyNumberFormat="1" applyFont="1" applyBorder="1" applyAlignment="1">
      <alignment horizontal="right" vertical="top" wrapText="1"/>
    </xf>
    <xf numFmtId="43" fontId="28" fillId="0" borderId="0" xfId="1" applyFont="1"/>
    <xf numFmtId="0" fontId="29" fillId="0" borderId="0" xfId="2" applyFont="1" applyAlignment="1">
      <alignment vertical="top" wrapText="1"/>
    </xf>
    <xf numFmtId="171" fontId="29" fillId="0" borderId="1" xfId="2" applyNumberFormat="1" applyFont="1" applyBorder="1" applyAlignment="1">
      <alignment vertical="top" wrapText="1"/>
    </xf>
    <xf numFmtId="172" fontId="29" fillId="0" borderId="1" xfId="2" applyNumberFormat="1" applyFont="1" applyBorder="1" applyAlignment="1">
      <alignment vertical="top" wrapText="1"/>
    </xf>
    <xf numFmtId="169" fontId="29" fillId="0" borderId="1" xfId="2" applyNumberFormat="1" applyFont="1" applyBorder="1" applyAlignment="1">
      <alignment vertical="top" wrapText="1"/>
    </xf>
    <xf numFmtId="170" fontId="29" fillId="0" borderId="1" xfId="2" applyNumberFormat="1" applyFont="1" applyBorder="1" applyAlignment="1">
      <alignment vertical="top" wrapText="1"/>
    </xf>
    <xf numFmtId="0" fontId="29" fillId="0" borderId="1" xfId="2" applyFont="1" applyBorder="1" applyAlignment="1">
      <alignment vertical="top" wrapText="1"/>
    </xf>
    <xf numFmtId="0" fontId="26" fillId="0" borderId="2" xfId="2" applyFont="1" applyBorder="1" applyAlignment="1">
      <alignment vertical="center" wrapText="1"/>
    </xf>
    <xf numFmtId="0" fontId="26" fillId="0" borderId="4" xfId="2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6" fillId="0" borderId="2" xfId="2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6" fillId="0" borderId="3" xfId="2" applyFont="1" applyBorder="1" applyAlignment="1">
      <alignment horizontal="left" vertical="center" wrapText="1"/>
    </xf>
    <xf numFmtId="0" fontId="26" fillId="0" borderId="4" xfId="2" applyFont="1" applyBorder="1" applyAlignment="1">
      <alignment horizontal="left" vertical="center" wrapText="1"/>
    </xf>
    <xf numFmtId="0" fontId="27" fillId="0" borderId="0" xfId="2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26"/>
    </xf>
    <xf numFmtId="0" fontId="2" fillId="0" borderId="3" xfId="0" applyFont="1" applyBorder="1" applyAlignment="1">
      <alignment horizontal="left" vertical="top" wrapText="1" indent="26"/>
    </xf>
    <xf numFmtId="0" fontId="2" fillId="0" borderId="4" xfId="0" applyFont="1" applyBorder="1" applyAlignment="1">
      <alignment horizontal="left" vertical="top" wrapText="1" indent="26"/>
    </xf>
    <xf numFmtId="10" fontId="8" fillId="0" borderId="2" xfId="0" applyNumberFormat="1" applyFont="1" applyBorder="1" applyAlignment="1">
      <alignment horizontal="right" vertical="top" shrinkToFit="1"/>
    </xf>
    <xf numFmtId="10" fontId="8" fillId="0" borderId="4" xfId="0" applyNumberFormat="1" applyFont="1" applyBorder="1" applyAlignment="1">
      <alignment horizontal="right" vertical="top" shrinkToFit="1"/>
    </xf>
    <xf numFmtId="0" fontId="12" fillId="0" borderId="2" xfId="0" applyFont="1" applyBorder="1" applyAlignment="1">
      <alignment horizontal="left" vertical="top" wrapText="1" indent="7"/>
    </xf>
    <xf numFmtId="0" fontId="12" fillId="0" borderId="3" xfId="0" applyFont="1" applyBorder="1" applyAlignment="1">
      <alignment horizontal="left" vertical="top" wrapText="1" indent="7"/>
    </xf>
    <xf numFmtId="0" fontId="12" fillId="0" borderId="4" xfId="0" applyFont="1" applyBorder="1" applyAlignment="1">
      <alignment horizontal="left" vertical="top" wrapText="1" indent="7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10" fontId="13" fillId="0" borderId="2" xfId="0" applyNumberFormat="1" applyFont="1" applyBorder="1" applyAlignment="1">
      <alignment horizontal="right" vertical="top" shrinkToFit="1"/>
    </xf>
    <xf numFmtId="10" fontId="13" fillId="0" borderId="4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shrinkToFit="1"/>
    </xf>
    <xf numFmtId="164" fontId="15" fillId="0" borderId="12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7" fontId="16" fillId="0" borderId="11" xfId="0" applyNumberFormat="1" applyFont="1" applyBorder="1" applyAlignment="1">
      <alignment horizontal="center" vertical="center" wrapText="1"/>
    </xf>
    <xf numFmtId="167" fontId="16" fillId="0" borderId="12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8" fillId="0" borderId="0" xfId="2" quotePrefix="1" applyFont="1"/>
    <xf numFmtId="0" fontId="30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</cellXfs>
  <cellStyles count="3">
    <cellStyle name="Normal" xfId="0" builtinId="0"/>
    <cellStyle name="Normal 2" xfId="2" xr:uid="{AC3EFB1C-73C1-4A89-8E55-9E8053C9BFEB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0</xdr:rowOff>
    </xdr:from>
    <xdr:to>
      <xdr:col>1</xdr:col>
      <xdr:colOff>86509</xdr:colOff>
      <xdr:row>0</xdr:row>
      <xdr:rowOff>710494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994A660-E7D2-4874-89CB-D02915C0B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0"/>
          <a:ext cx="627529" cy="710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206188</xdr:colOff>
      <xdr:row>0</xdr:row>
      <xdr:rowOff>62754</xdr:rowOff>
    </xdr:from>
    <xdr:to>
      <xdr:col>1</xdr:col>
      <xdr:colOff>286870</xdr:colOff>
      <xdr:row>0</xdr:row>
      <xdr:rowOff>773248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58E9E45-2679-4FCC-BFB6-4ACE639FD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88" y="62754"/>
          <a:ext cx="627529" cy="7104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530498</xdr:colOff>
      <xdr:row>0</xdr:row>
      <xdr:rowOff>600635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9A6026C-2A57-4646-B902-BA15161F9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0498" cy="600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259977</xdr:colOff>
      <xdr:row>0</xdr:row>
      <xdr:rowOff>0</xdr:rowOff>
    </xdr:from>
    <xdr:to>
      <xdr:col>1</xdr:col>
      <xdr:colOff>153981</xdr:colOff>
      <xdr:row>1</xdr:row>
      <xdr:rowOff>277906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E836A9-2CDA-478C-AD86-C8489DFF4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77" y="0"/>
          <a:ext cx="530498" cy="600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129540</xdr:rowOff>
    </xdr:from>
    <xdr:to>
      <xdr:col>0</xdr:col>
      <xdr:colOff>939949</xdr:colOff>
      <xdr:row>0</xdr:row>
      <xdr:rowOff>840034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7CFE96-87FB-4AE2-9E01-BE4C0C17E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29540"/>
          <a:ext cx="627529" cy="7104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0</xdr:row>
      <xdr:rowOff>15240</xdr:rowOff>
    </xdr:from>
    <xdr:to>
      <xdr:col>1</xdr:col>
      <xdr:colOff>228601</xdr:colOff>
      <xdr:row>0</xdr:row>
      <xdr:rowOff>558768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A13B09B-E213-471B-B698-FABC45AE1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1" y="15240"/>
          <a:ext cx="480060" cy="543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workbookViewId="0">
      <selection activeCell="B11" sqref="B11:C11"/>
    </sheetView>
  </sheetViews>
  <sheetFormatPr defaultRowHeight="13.2"/>
  <cols>
    <col min="1" max="1" width="10.21875" style="180" customWidth="1"/>
    <col min="2" max="2" width="64.21875" style="180" customWidth="1"/>
    <col min="3" max="3" width="11.5546875" style="180" customWidth="1"/>
    <col min="4" max="4" width="10" style="180" customWidth="1"/>
    <col min="5" max="5" width="15.77734375" style="180" customWidth="1"/>
    <col min="6" max="6" width="2.6640625" style="180" customWidth="1"/>
    <col min="7" max="16384" width="8.88671875" style="180"/>
  </cols>
  <sheetData>
    <row r="1" spans="1:5" ht="62.7" customHeight="1">
      <c r="A1" s="104" t="s">
        <v>590</v>
      </c>
      <c r="B1" s="105"/>
      <c r="C1" s="105"/>
      <c r="D1" s="105"/>
      <c r="E1" s="106"/>
    </row>
    <row r="2" spans="1:5" ht="13.2" customHeight="1">
      <c r="A2" s="181"/>
      <c r="B2" s="182"/>
      <c r="C2" s="107" t="s">
        <v>591</v>
      </c>
      <c r="D2" s="19" t="s">
        <v>297</v>
      </c>
      <c r="E2" s="19" t="s">
        <v>592</v>
      </c>
    </row>
    <row r="3" spans="1:5" ht="13.2" customHeight="1">
      <c r="A3" s="183"/>
      <c r="B3" s="184"/>
      <c r="C3" s="108"/>
      <c r="D3" s="19" t="s">
        <v>326</v>
      </c>
      <c r="E3" s="19" t="s">
        <v>592</v>
      </c>
    </row>
    <row r="4" spans="1:5" ht="13.2" customHeight="1">
      <c r="A4" s="185"/>
      <c r="B4" s="186"/>
      <c r="C4" s="19" t="s">
        <v>593</v>
      </c>
      <c r="D4" s="19" t="s">
        <v>594</v>
      </c>
      <c r="E4" s="61">
        <f>BDI!E21</f>
        <v>0.27390958463653137</v>
      </c>
    </row>
    <row r="5" spans="1:5" ht="25.95" customHeight="1">
      <c r="A5" s="102" t="s">
        <v>595</v>
      </c>
      <c r="B5" s="109"/>
      <c r="C5" s="109"/>
      <c r="D5" s="109"/>
      <c r="E5" s="103"/>
    </row>
    <row r="6" spans="1:5" ht="13.2" customHeight="1">
      <c r="A6" s="98" t="s">
        <v>596</v>
      </c>
      <c r="B6" s="110"/>
      <c r="C6" s="110"/>
      <c r="D6" s="110"/>
      <c r="E6" s="99"/>
    </row>
    <row r="7" spans="1:5" ht="25.2" customHeight="1">
      <c r="A7" s="19" t="s">
        <v>597</v>
      </c>
      <c r="B7" s="102" t="s">
        <v>598</v>
      </c>
      <c r="C7" s="103"/>
      <c r="D7" s="187"/>
      <c r="E7" s="19" t="s">
        <v>599</v>
      </c>
    </row>
    <row r="8" spans="1:5" ht="13.2" customHeight="1">
      <c r="A8" s="1">
        <v>1</v>
      </c>
      <c r="B8" s="98" t="s">
        <v>600</v>
      </c>
      <c r="C8" s="99"/>
      <c r="D8" s="188"/>
      <c r="E8" s="58">
        <f>VLOOKUP(Resumo!B8,Sintético!$D$7:$I$71,6,0)</f>
        <v>20616.849999999999</v>
      </c>
    </row>
    <row r="9" spans="1:5" ht="13.2" customHeight="1">
      <c r="A9" s="187"/>
      <c r="B9" s="189"/>
      <c r="C9" s="190"/>
      <c r="D9" s="187"/>
      <c r="E9" s="187"/>
    </row>
    <row r="10" spans="1:5" ht="25.5" customHeight="1">
      <c r="A10" s="1">
        <v>2</v>
      </c>
      <c r="B10" s="98" t="s">
        <v>601</v>
      </c>
      <c r="C10" s="99"/>
      <c r="D10" s="188"/>
      <c r="E10" s="58">
        <f>VLOOKUP(Resumo!B10,Sintético!$D$7:$I$71,6,0)</f>
        <v>13146.859999999999</v>
      </c>
    </row>
    <row r="11" spans="1:5" ht="13.2" customHeight="1">
      <c r="A11" s="187"/>
      <c r="B11" s="189"/>
      <c r="C11" s="190"/>
      <c r="D11" s="187"/>
      <c r="E11" s="187"/>
    </row>
    <row r="12" spans="1:5" ht="13.2" customHeight="1">
      <c r="A12" s="1">
        <v>3</v>
      </c>
      <c r="B12" s="98" t="s">
        <v>602</v>
      </c>
      <c r="C12" s="99"/>
      <c r="D12" s="188"/>
      <c r="E12" s="58">
        <f>VLOOKUP(Resumo!B12,Sintético!$D$7:$I$71,6,0)</f>
        <v>15972.77</v>
      </c>
    </row>
    <row r="13" spans="1:5" ht="13.2" customHeight="1">
      <c r="A13" s="187"/>
      <c r="B13" s="189"/>
      <c r="C13" s="190"/>
      <c r="D13" s="187"/>
      <c r="E13" s="187"/>
    </row>
    <row r="14" spans="1:5" ht="13.2" customHeight="1">
      <c r="A14" s="1">
        <v>4</v>
      </c>
      <c r="B14" s="98" t="s">
        <v>603</v>
      </c>
      <c r="C14" s="99"/>
      <c r="D14" s="188"/>
      <c r="E14" s="58">
        <f>VLOOKUP(Resumo!B14,Sintético!$D$7:$I$71,6,0)</f>
        <v>137141.38</v>
      </c>
    </row>
    <row r="15" spans="1:5" ht="13.2" customHeight="1">
      <c r="A15" s="187"/>
      <c r="B15" s="189"/>
      <c r="C15" s="190"/>
      <c r="D15" s="187"/>
      <c r="E15" s="187"/>
    </row>
    <row r="16" spans="1:5" ht="21.3" customHeight="1">
      <c r="A16" s="1">
        <v>5</v>
      </c>
      <c r="B16" s="98" t="s">
        <v>604</v>
      </c>
      <c r="C16" s="99"/>
      <c r="D16" s="188"/>
      <c r="E16" s="58">
        <f>VLOOKUP(Resumo!B16,Sintético!$D$7:$I$71,6,0)</f>
        <v>22901.52</v>
      </c>
    </row>
    <row r="17" spans="1:5" ht="13.2" customHeight="1">
      <c r="A17" s="187"/>
      <c r="B17" s="189"/>
      <c r="C17" s="190"/>
      <c r="D17" s="187"/>
      <c r="E17" s="187"/>
    </row>
    <row r="18" spans="1:5" ht="13.2" customHeight="1">
      <c r="A18" s="1">
        <v>6</v>
      </c>
      <c r="B18" s="98" t="s">
        <v>605</v>
      </c>
      <c r="C18" s="99"/>
      <c r="D18" s="188"/>
      <c r="E18" s="58">
        <f>VLOOKUP(Resumo!B18,Sintético!$D$7:$I$71,6,0)</f>
        <v>35220.620000000003</v>
      </c>
    </row>
    <row r="19" spans="1:5" ht="13.2" customHeight="1">
      <c r="A19" s="187"/>
      <c r="B19" s="189"/>
      <c r="C19" s="190"/>
      <c r="D19" s="187"/>
      <c r="E19" s="187"/>
    </row>
    <row r="20" spans="1:5" ht="13.2" customHeight="1">
      <c r="A20" s="191"/>
      <c r="B20" s="191"/>
      <c r="C20" s="182"/>
      <c r="D20" s="59" t="s">
        <v>294</v>
      </c>
      <c r="E20" s="58">
        <f>SUM(E8:E19)</f>
        <v>244999.99999999997</v>
      </c>
    </row>
    <row r="21" spans="1:5" s="194" customFormat="1" ht="184.2" customHeight="1">
      <c r="A21" s="192" t="s">
        <v>606</v>
      </c>
      <c r="B21" s="192"/>
      <c r="C21" s="193"/>
    </row>
    <row r="22" spans="1:5" ht="13.2" customHeight="1">
      <c r="A22" s="195"/>
      <c r="B22" s="195"/>
      <c r="C22" s="195"/>
      <c r="D22" s="194"/>
      <c r="E22" s="194"/>
    </row>
    <row r="23" spans="1:5">
      <c r="D23" s="194"/>
      <c r="E23" s="194"/>
    </row>
  </sheetData>
  <mergeCells count="20">
    <mergeCell ref="A21:B21"/>
    <mergeCell ref="A1:E1"/>
    <mergeCell ref="A2:B4"/>
    <mergeCell ref="C2:C3"/>
    <mergeCell ref="A5:E5"/>
    <mergeCell ref="A6:E6"/>
    <mergeCell ref="B7:C7"/>
    <mergeCell ref="B8:C8"/>
    <mergeCell ref="B9:C9"/>
    <mergeCell ref="B10:C10"/>
    <mergeCell ref="B11:C11"/>
    <mergeCell ref="B17:C17"/>
    <mergeCell ref="B18:C18"/>
    <mergeCell ref="B19:C19"/>
    <mergeCell ref="A20:C20"/>
    <mergeCell ref="B12:C12"/>
    <mergeCell ref="B13:C13"/>
    <mergeCell ref="B14:C14"/>
    <mergeCell ref="B15:C15"/>
    <mergeCell ref="B16:C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"/>
  <sheetViews>
    <sheetView showGridLines="0" tabSelected="1" topLeftCell="A67" zoomScale="85" zoomScaleNormal="85" workbookViewId="0">
      <selection activeCell="B11" sqref="B11:C11"/>
    </sheetView>
  </sheetViews>
  <sheetFormatPr defaultRowHeight="13.2"/>
  <cols>
    <col min="1" max="1" width="8" style="60" customWidth="1"/>
    <col min="2" max="2" width="18.21875" style="60" customWidth="1"/>
    <col min="3" max="3" width="17.33203125" style="60" customWidth="1"/>
    <col min="4" max="4" width="65.5546875" style="60" customWidth="1"/>
    <col min="5" max="6" width="10.6640625" style="60" customWidth="1"/>
    <col min="7" max="7" width="15.77734375" style="60" customWidth="1"/>
    <col min="8" max="8" width="18" style="60" customWidth="1"/>
    <col min="9" max="9" width="17.33203125" style="60" customWidth="1"/>
    <col min="10" max="10" width="12.5546875" style="60" bestFit="1" customWidth="1"/>
    <col min="11" max="16384" width="8.88671875" style="60"/>
  </cols>
  <sheetData>
    <row r="1" spans="1:10" ht="68.55" customHeight="1">
      <c r="A1" s="111" t="s">
        <v>0</v>
      </c>
      <c r="B1" s="112"/>
      <c r="C1" s="112"/>
      <c r="D1" s="112"/>
      <c r="E1" s="112"/>
      <c r="F1" s="112"/>
      <c r="G1" s="112"/>
      <c r="H1" s="112"/>
      <c r="I1" s="113"/>
      <c r="J1" s="78"/>
    </row>
    <row r="2" spans="1:10" ht="24.45" customHeight="1">
      <c r="A2" s="114" t="s">
        <v>1</v>
      </c>
      <c r="B2" s="115"/>
      <c r="C2" s="115"/>
      <c r="D2" s="115"/>
      <c r="E2" s="115"/>
      <c r="F2" s="116"/>
      <c r="G2" s="117" t="s">
        <v>2</v>
      </c>
      <c r="H2" s="24" t="s">
        <v>3</v>
      </c>
      <c r="I2" s="24" t="s">
        <v>4</v>
      </c>
    </row>
    <row r="3" spans="1:10" ht="24.3" customHeight="1">
      <c r="A3" s="119" t="s">
        <v>5</v>
      </c>
      <c r="B3" s="120"/>
      <c r="C3" s="120"/>
      <c r="D3" s="120"/>
      <c r="E3" s="120"/>
      <c r="F3" s="121"/>
      <c r="G3" s="118"/>
      <c r="H3" s="51" t="s">
        <v>6</v>
      </c>
      <c r="I3" s="24" t="s">
        <v>4</v>
      </c>
    </row>
    <row r="4" spans="1:10" ht="24.3" customHeight="1">
      <c r="A4" s="122"/>
      <c r="B4" s="123"/>
      <c r="C4" s="123"/>
      <c r="D4" s="123"/>
      <c r="E4" s="123"/>
      <c r="F4" s="124"/>
      <c r="G4" s="24" t="s">
        <v>7</v>
      </c>
      <c r="H4" s="51" t="s">
        <v>8</v>
      </c>
      <c r="I4" s="52">
        <f>BDI!E21</f>
        <v>0.27390958463653137</v>
      </c>
    </row>
    <row r="5" spans="1:10" ht="16.8" customHeight="1">
      <c r="A5" s="125" t="s">
        <v>9</v>
      </c>
      <c r="B5" s="126"/>
      <c r="C5" s="126"/>
      <c r="D5" s="126"/>
      <c r="E5" s="126"/>
      <c r="F5" s="126"/>
      <c r="G5" s="126"/>
      <c r="H5" s="127"/>
      <c r="I5" s="62"/>
    </row>
    <row r="6" spans="1:10" ht="46.95" customHeight="1">
      <c r="A6" s="24" t="s">
        <v>10</v>
      </c>
      <c r="B6" s="24" t="s">
        <v>11</v>
      </c>
      <c r="C6" s="4" t="s">
        <v>12</v>
      </c>
      <c r="D6" s="24" t="s">
        <v>13</v>
      </c>
      <c r="E6" s="63" t="s">
        <v>226</v>
      </c>
      <c r="F6" s="24" t="s">
        <v>14</v>
      </c>
      <c r="G6" s="24" t="s">
        <v>15</v>
      </c>
      <c r="H6" s="24" t="s">
        <v>16</v>
      </c>
      <c r="I6" s="24" t="s">
        <v>17</v>
      </c>
    </row>
    <row r="7" spans="1:10" ht="14.25" customHeight="1">
      <c r="A7" s="53">
        <v>1</v>
      </c>
      <c r="B7" s="62"/>
      <c r="C7" s="62"/>
      <c r="D7" s="54" t="s">
        <v>18</v>
      </c>
      <c r="E7" s="62"/>
      <c r="F7" s="69"/>
      <c r="G7" s="62"/>
      <c r="H7" s="55">
        <f>SUM(H8:H9)</f>
        <v>16183.92</v>
      </c>
      <c r="I7" s="55">
        <f>SUM(I8:I9)</f>
        <v>20616.849999999999</v>
      </c>
    </row>
    <row r="8" spans="1:10" ht="23.55" customHeight="1">
      <c r="A8" s="4" t="s">
        <v>19</v>
      </c>
      <c r="B8" s="7">
        <v>90776</v>
      </c>
      <c r="C8" s="4" t="s">
        <v>20</v>
      </c>
      <c r="D8" s="4" t="s">
        <v>21</v>
      </c>
      <c r="E8" s="4" t="s">
        <v>22</v>
      </c>
      <c r="F8" s="70">
        <v>528</v>
      </c>
      <c r="G8" s="27">
        <v>30.651371017503777</v>
      </c>
      <c r="H8" s="6">
        <f>ROUND(F8*G8,2)</f>
        <v>16183.92</v>
      </c>
      <c r="I8" s="6">
        <f>ROUND(H8*(1+$I$4),2)</f>
        <v>20616.849999999999</v>
      </c>
      <c r="J8" s="78"/>
    </row>
    <row r="9" spans="1:10" ht="12.3" customHeight="1">
      <c r="A9" s="5"/>
      <c r="B9" s="5"/>
      <c r="C9" s="5"/>
      <c r="D9" s="5"/>
      <c r="E9" s="5"/>
      <c r="F9" s="71"/>
      <c r="G9" s="56"/>
      <c r="H9" s="5"/>
      <c r="I9" s="5"/>
    </row>
    <row r="10" spans="1:10" ht="24.45" customHeight="1">
      <c r="A10" s="53">
        <v>2</v>
      </c>
      <c r="B10" s="62"/>
      <c r="C10" s="62"/>
      <c r="D10" s="54" t="s">
        <v>23</v>
      </c>
      <c r="E10" s="62"/>
      <c r="F10" s="69"/>
      <c r="G10" s="28"/>
      <c r="H10" s="55">
        <f>SUM(H11:H15)</f>
        <v>10320.09</v>
      </c>
      <c r="I10" s="55">
        <f>SUM(I11:I15)</f>
        <v>13146.859999999999</v>
      </c>
    </row>
    <row r="11" spans="1:10" ht="26.4">
      <c r="A11" s="4" t="s">
        <v>24</v>
      </c>
      <c r="B11" s="7">
        <v>90777</v>
      </c>
      <c r="C11" s="4" t="s">
        <v>20</v>
      </c>
      <c r="D11" s="4" t="s">
        <v>25</v>
      </c>
      <c r="E11" s="4" t="s">
        <v>22</v>
      </c>
      <c r="F11" s="70">
        <v>96</v>
      </c>
      <c r="G11" s="27">
        <v>89.32385865066739</v>
      </c>
      <c r="H11" s="6">
        <f t="shared" ref="H11:H14" si="0">ROUND(F11*G11,2)</f>
        <v>8575.09</v>
      </c>
      <c r="I11" s="6">
        <f>ROUND(H11*(1+$I$4),2)</f>
        <v>10923.89</v>
      </c>
      <c r="J11" s="78"/>
    </row>
    <row r="12" spans="1:10" ht="34.950000000000003" customHeight="1">
      <c r="A12" s="4" t="s">
        <v>26</v>
      </c>
      <c r="B12" s="7">
        <v>4813</v>
      </c>
      <c r="C12" s="4" t="s">
        <v>20</v>
      </c>
      <c r="D12" s="4" t="s">
        <v>27</v>
      </c>
      <c r="E12" s="4" t="s">
        <v>28</v>
      </c>
      <c r="F12" s="70">
        <v>3</v>
      </c>
      <c r="G12" s="27">
        <v>187.5235160199077</v>
      </c>
      <c r="H12" s="6">
        <f>ROUND(F12*G12,2)</f>
        <v>562.57000000000005</v>
      </c>
      <c r="I12" s="6">
        <f>ROUND(H12*(1+$I$4),2)</f>
        <v>716.66</v>
      </c>
      <c r="J12" s="78"/>
    </row>
    <row r="13" spans="1:10" ht="36.299999999999997" customHeight="1">
      <c r="A13" s="4" t="s">
        <v>29</v>
      </c>
      <c r="B13" s="25" t="s">
        <v>227</v>
      </c>
      <c r="C13" s="4" t="s">
        <v>30</v>
      </c>
      <c r="D13" s="4" t="s">
        <v>31</v>
      </c>
      <c r="E13" s="4" t="s">
        <v>32</v>
      </c>
      <c r="F13" s="70">
        <v>12.2174</v>
      </c>
      <c r="G13" s="27">
        <v>30.41035168984477</v>
      </c>
      <c r="H13" s="6">
        <f>ROUND(F13*G13,2)</f>
        <v>371.54</v>
      </c>
      <c r="I13" s="6">
        <f>ROUND(H13*(1+$I$4),2)</f>
        <v>473.31</v>
      </c>
      <c r="J13" s="78"/>
    </row>
    <row r="14" spans="1:10" ht="66">
      <c r="A14" s="4" t="s">
        <v>33</v>
      </c>
      <c r="B14" s="25" t="s">
        <v>228</v>
      </c>
      <c r="C14" s="4" t="s">
        <v>30</v>
      </c>
      <c r="D14" s="25" t="s">
        <v>253</v>
      </c>
      <c r="E14" s="4" t="s">
        <v>34</v>
      </c>
      <c r="F14" s="70">
        <v>3</v>
      </c>
      <c r="G14" s="27">
        <v>270.29793641897169</v>
      </c>
      <c r="H14" s="6">
        <f>ROUND(F14*G14,2)</f>
        <v>810.89</v>
      </c>
      <c r="I14" s="6">
        <f>ROUND(H14*(1+$I$4),2)</f>
        <v>1033</v>
      </c>
      <c r="J14" s="78"/>
    </row>
    <row r="15" spans="1:10" ht="12.3" customHeight="1">
      <c r="A15" s="5"/>
      <c r="B15" s="5"/>
      <c r="C15" s="5"/>
      <c r="D15" s="5"/>
      <c r="E15" s="5"/>
      <c r="F15" s="71"/>
      <c r="G15" s="56"/>
      <c r="H15" s="5"/>
      <c r="I15" s="5"/>
    </row>
    <row r="16" spans="1:10" ht="25.05" customHeight="1">
      <c r="A16" s="53">
        <v>3</v>
      </c>
      <c r="B16" s="62"/>
      <c r="C16" s="62"/>
      <c r="D16" s="54" t="s">
        <v>35</v>
      </c>
      <c r="E16" s="62"/>
      <c r="F16" s="69"/>
      <c r="G16" s="28"/>
      <c r="H16" s="55">
        <f>SUM(H17:H20)</f>
        <v>12538.390000000001</v>
      </c>
      <c r="I16" s="55">
        <f>SUM(I17:I20)</f>
        <v>15972.77</v>
      </c>
    </row>
    <row r="17" spans="1:10" ht="58.05" customHeight="1">
      <c r="A17" s="4" t="s">
        <v>36</v>
      </c>
      <c r="B17" s="25" t="s">
        <v>229</v>
      </c>
      <c r="C17" s="4" t="s">
        <v>30</v>
      </c>
      <c r="D17" s="25" t="s">
        <v>254</v>
      </c>
      <c r="E17" s="4" t="s">
        <v>34</v>
      </c>
      <c r="F17" s="70">
        <v>23</v>
      </c>
      <c r="G17" s="27">
        <v>28.649862687813783</v>
      </c>
      <c r="H17" s="6">
        <f>ROUND(F17*G17,2)</f>
        <v>658.95</v>
      </c>
      <c r="I17" s="6">
        <f>ROUND(H17*(1+$I$4),2)</f>
        <v>839.44</v>
      </c>
      <c r="J17" s="78"/>
    </row>
    <row r="18" spans="1:10" ht="39.6">
      <c r="A18" s="4" t="s">
        <v>37</v>
      </c>
      <c r="B18" s="7">
        <v>101905</v>
      </c>
      <c r="C18" s="4" t="s">
        <v>20</v>
      </c>
      <c r="D18" s="25" t="s">
        <v>255</v>
      </c>
      <c r="E18" s="4" t="s">
        <v>34</v>
      </c>
      <c r="F18" s="70">
        <v>6</v>
      </c>
      <c r="G18" s="27">
        <v>198.40082306817064</v>
      </c>
      <c r="H18" s="6">
        <f>ROUND(F18*G18,2)</f>
        <v>1190.4000000000001</v>
      </c>
      <c r="I18" s="6">
        <f>ROUND(H18*(1+$I$4),2)</f>
        <v>1516.46</v>
      </c>
      <c r="J18" s="78"/>
    </row>
    <row r="19" spans="1:10" ht="34.950000000000003" customHeight="1">
      <c r="A19" s="4" t="s">
        <v>38</v>
      </c>
      <c r="B19" s="7">
        <v>101907</v>
      </c>
      <c r="C19" s="4" t="s">
        <v>20</v>
      </c>
      <c r="D19" s="25" t="s">
        <v>256</v>
      </c>
      <c r="E19" s="4" t="s">
        <v>34</v>
      </c>
      <c r="F19" s="70">
        <v>17</v>
      </c>
      <c r="G19" s="27">
        <v>628.76703035632886</v>
      </c>
      <c r="H19" s="6">
        <f>ROUND(F19*G19,2)</f>
        <v>10689.04</v>
      </c>
      <c r="I19" s="6">
        <f>ROUND(H19*(1+$I$4),2)</f>
        <v>13616.87</v>
      </c>
      <c r="J19" s="78"/>
    </row>
    <row r="20" spans="1:10" ht="12.45" customHeight="1">
      <c r="A20" s="5"/>
      <c r="B20" s="5"/>
      <c r="C20" s="5"/>
      <c r="D20" s="5"/>
      <c r="E20" s="5"/>
      <c r="F20" s="71"/>
      <c r="G20" s="56"/>
      <c r="H20" s="5"/>
      <c r="I20" s="5"/>
    </row>
    <row r="21" spans="1:10" ht="14.25" customHeight="1">
      <c r="A21" s="53">
        <v>4</v>
      </c>
      <c r="B21" s="62"/>
      <c r="C21" s="62"/>
      <c r="D21" s="54" t="s">
        <v>39</v>
      </c>
      <c r="E21" s="62"/>
      <c r="F21" s="69"/>
      <c r="G21" s="28"/>
      <c r="H21" s="55">
        <f>SUM(H22:H40)</f>
        <v>107653.94</v>
      </c>
      <c r="I21" s="55">
        <f>SUM(I22:I40)</f>
        <v>137141.38</v>
      </c>
    </row>
    <row r="22" spans="1:10" ht="81" customHeight="1">
      <c r="A22" s="4" t="s">
        <v>40</v>
      </c>
      <c r="B22" s="25" t="s">
        <v>230</v>
      </c>
      <c r="C22" s="4" t="s">
        <v>30</v>
      </c>
      <c r="D22" s="25" t="s">
        <v>257</v>
      </c>
      <c r="E22" s="4" t="s">
        <v>34</v>
      </c>
      <c r="F22" s="70">
        <v>1</v>
      </c>
      <c r="G22" s="27">
        <v>11126.898280705582</v>
      </c>
      <c r="H22" s="6">
        <f>ROUND(F22*G22,2)</f>
        <v>11126.9</v>
      </c>
      <c r="I22" s="6">
        <f>ROUND(H22*(1+$I$4),2)</f>
        <v>14174.66</v>
      </c>
      <c r="J22" s="78"/>
    </row>
    <row r="23" spans="1:10" ht="58.05" customHeight="1">
      <c r="A23" s="4" t="s">
        <v>41</v>
      </c>
      <c r="B23" s="7">
        <v>101912</v>
      </c>
      <c r="C23" s="4" t="s">
        <v>20</v>
      </c>
      <c r="D23" s="25" t="s">
        <v>258</v>
      </c>
      <c r="E23" s="4" t="s">
        <v>34</v>
      </c>
      <c r="F23" s="70">
        <v>5</v>
      </c>
      <c r="G23" s="27">
        <v>1516.0430082787429</v>
      </c>
      <c r="H23" s="6">
        <f>ROUND(F23*G23,2)</f>
        <v>7580.22</v>
      </c>
      <c r="I23" s="6">
        <f>ROUND(H23*(1+$I$4),2)</f>
        <v>9656.51</v>
      </c>
      <c r="J23" s="78"/>
    </row>
    <row r="24" spans="1:10" ht="46.5" customHeight="1">
      <c r="A24" s="4" t="s">
        <v>42</v>
      </c>
      <c r="B24" s="7">
        <v>101915</v>
      </c>
      <c r="C24" s="4" t="s">
        <v>20</v>
      </c>
      <c r="D24" s="25" t="s">
        <v>259</v>
      </c>
      <c r="E24" s="4" t="s">
        <v>34</v>
      </c>
      <c r="F24" s="70">
        <v>5</v>
      </c>
      <c r="G24" s="27">
        <v>282.96716977287326</v>
      </c>
      <c r="H24" s="6">
        <f>ROUND(F24*G24,2)</f>
        <v>1414.84</v>
      </c>
      <c r="I24" s="6">
        <f>ROUND(H24*(1+$I$4),2)</f>
        <v>1802.38</v>
      </c>
      <c r="J24" s="78"/>
    </row>
    <row r="25" spans="1:10" ht="34.950000000000003" customHeight="1">
      <c r="A25" s="4" t="s">
        <v>43</v>
      </c>
      <c r="B25" s="7">
        <v>101916</v>
      </c>
      <c r="C25" s="4" t="s">
        <v>20</v>
      </c>
      <c r="D25" s="25" t="s">
        <v>260</v>
      </c>
      <c r="E25" s="4" t="s">
        <v>34</v>
      </c>
      <c r="F25" s="70">
        <v>1</v>
      </c>
      <c r="G25" s="27">
        <v>2722.0198910747795</v>
      </c>
      <c r="H25" s="6">
        <f>ROUND(F25*G25,2)</f>
        <v>2722.02</v>
      </c>
      <c r="I25" s="6">
        <f>ROUND(H25*(1+$I$4),2)</f>
        <v>3467.61</v>
      </c>
      <c r="J25" s="78"/>
    </row>
    <row r="26" spans="1:10" ht="46.5" customHeight="1">
      <c r="A26" s="4" t="s">
        <v>44</v>
      </c>
      <c r="B26" s="7">
        <v>92362</v>
      </c>
      <c r="C26" s="4" t="s">
        <v>20</v>
      </c>
      <c r="D26" s="4" t="s">
        <v>45</v>
      </c>
      <c r="E26" s="4" t="s">
        <v>46</v>
      </c>
      <c r="F26" s="70">
        <v>173.41890000000001</v>
      </c>
      <c r="G26" s="27">
        <v>165.7584228221794</v>
      </c>
      <c r="H26" s="6">
        <f>ROUND(F26*G26,2)</f>
        <v>28745.64</v>
      </c>
      <c r="I26" s="6">
        <f>ROUND(H26*(1+$I$4),2)</f>
        <v>36619.35</v>
      </c>
      <c r="J26" s="78"/>
    </row>
    <row r="27" spans="1:10" ht="46.5" customHeight="1">
      <c r="A27" s="4" t="s">
        <v>47</v>
      </c>
      <c r="B27" s="7">
        <v>92368</v>
      </c>
      <c r="C27" s="4" t="s">
        <v>20</v>
      </c>
      <c r="D27" s="25" t="s">
        <v>261</v>
      </c>
      <c r="E27" s="4" t="s">
        <v>46</v>
      </c>
      <c r="F27" s="70">
        <v>33</v>
      </c>
      <c r="G27" s="27">
        <v>106.886832266167</v>
      </c>
      <c r="H27" s="6">
        <f>ROUND(F27*G27,2)</f>
        <v>3527.27</v>
      </c>
      <c r="I27" s="6">
        <f>ROUND(H27*(1+$I$4),2)</f>
        <v>4493.42</v>
      </c>
      <c r="J27" s="78"/>
    </row>
    <row r="28" spans="1:10" ht="48.3" customHeight="1">
      <c r="A28" s="4" t="s">
        <v>48</v>
      </c>
      <c r="B28" s="7">
        <v>100741</v>
      </c>
      <c r="C28" s="4" t="s">
        <v>20</v>
      </c>
      <c r="D28" s="25" t="s">
        <v>262</v>
      </c>
      <c r="E28" s="4" t="s">
        <v>28</v>
      </c>
      <c r="F28" s="70">
        <v>87.411500000000004</v>
      </c>
      <c r="G28" s="27">
        <v>21.74413499532319</v>
      </c>
      <c r="H28" s="6">
        <f>ROUND(F28*G28,2)</f>
        <v>1900.69</v>
      </c>
      <c r="I28" s="6">
        <f>ROUND(H28*(1+$I$4),2)</f>
        <v>2421.31</v>
      </c>
      <c r="J28" s="78"/>
    </row>
    <row r="29" spans="1:10" ht="34.950000000000003" customHeight="1">
      <c r="A29" s="4" t="s">
        <v>49</v>
      </c>
      <c r="B29" s="25" t="s">
        <v>231</v>
      </c>
      <c r="C29" s="4" t="s">
        <v>30</v>
      </c>
      <c r="D29" s="25" t="s">
        <v>263</v>
      </c>
      <c r="E29" s="4" t="s">
        <v>46</v>
      </c>
      <c r="F29" s="70">
        <v>78</v>
      </c>
      <c r="G29" s="27">
        <v>111.14134735440857</v>
      </c>
      <c r="H29" s="6">
        <f>ROUND(F29*G29,2)</f>
        <v>8669.0300000000007</v>
      </c>
      <c r="I29" s="6">
        <f>ROUND(H29*(1+$I$4),2)</f>
        <v>11043.56</v>
      </c>
      <c r="J29" s="78"/>
    </row>
    <row r="30" spans="1:10" ht="28.5" customHeight="1">
      <c r="A30" s="4" t="s">
        <v>50</v>
      </c>
      <c r="B30" s="25" t="s">
        <v>232</v>
      </c>
      <c r="C30" s="4" t="s">
        <v>30</v>
      </c>
      <c r="D30" s="4" t="s">
        <v>51</v>
      </c>
      <c r="E30" s="4" t="s">
        <v>34</v>
      </c>
      <c r="F30" s="70">
        <v>2</v>
      </c>
      <c r="G30" s="27">
        <v>58.232365382655878</v>
      </c>
      <c r="H30" s="6">
        <f>ROUND(F30*G30,2)</f>
        <v>116.46</v>
      </c>
      <c r="I30" s="6">
        <f>ROUND(H30*(1+$I$4),2)</f>
        <v>148.36000000000001</v>
      </c>
      <c r="J30" s="78"/>
    </row>
    <row r="31" spans="1:10" ht="34.950000000000003" customHeight="1">
      <c r="A31" s="4" t="s">
        <v>52</v>
      </c>
      <c r="B31" s="7">
        <v>97635</v>
      </c>
      <c r="C31" s="4" t="s">
        <v>20</v>
      </c>
      <c r="D31" s="4" t="s">
        <v>53</v>
      </c>
      <c r="E31" s="4" t="s">
        <v>28</v>
      </c>
      <c r="F31" s="70">
        <v>14</v>
      </c>
      <c r="G31" s="27">
        <v>15.687214500240392</v>
      </c>
      <c r="H31" s="6">
        <f>ROUND(F31*G31,2)</f>
        <v>219.62</v>
      </c>
      <c r="I31" s="6">
        <f>ROUND(H31*(1+$I$4),2)</f>
        <v>279.77999999999997</v>
      </c>
      <c r="J31" s="78"/>
    </row>
    <row r="32" spans="1:10" ht="34.799999999999997" customHeight="1">
      <c r="A32" s="8" t="s">
        <v>54</v>
      </c>
      <c r="B32" s="9">
        <v>97634</v>
      </c>
      <c r="C32" s="8" t="s">
        <v>20</v>
      </c>
      <c r="D32" s="26" t="s">
        <v>264</v>
      </c>
      <c r="E32" s="8" t="s">
        <v>28</v>
      </c>
      <c r="F32" s="72">
        <v>25</v>
      </c>
      <c r="G32" s="27">
        <v>6.5703964540085007</v>
      </c>
      <c r="H32" s="6">
        <f>ROUND(F32*G32,2)</f>
        <v>164.26</v>
      </c>
      <c r="I32" s="6">
        <f>ROUND(H32*(1+$I$4),2)</f>
        <v>209.25</v>
      </c>
      <c r="J32" s="78"/>
    </row>
    <row r="33" spans="1:10" ht="34.950000000000003" customHeight="1">
      <c r="A33" s="4" t="s">
        <v>55</v>
      </c>
      <c r="B33" s="25" t="s">
        <v>233</v>
      </c>
      <c r="C33" s="4" t="s">
        <v>30</v>
      </c>
      <c r="D33" s="4" t="s">
        <v>56</v>
      </c>
      <c r="E33" s="4" t="s">
        <v>46</v>
      </c>
      <c r="F33" s="70">
        <v>104</v>
      </c>
      <c r="G33" s="27">
        <v>6.4656054419828477</v>
      </c>
      <c r="H33" s="6">
        <f>ROUND(F33*G33,2)</f>
        <v>672.42</v>
      </c>
      <c r="I33" s="6">
        <f>ROUND(H33*(1+$I$4),2)</f>
        <v>856.6</v>
      </c>
      <c r="J33" s="78"/>
    </row>
    <row r="34" spans="1:10" ht="23.55" customHeight="1">
      <c r="A34" s="4" t="s">
        <v>57</v>
      </c>
      <c r="B34" s="7">
        <v>10731</v>
      </c>
      <c r="C34" s="4" t="s">
        <v>20</v>
      </c>
      <c r="D34" s="4" t="s">
        <v>58</v>
      </c>
      <c r="E34" s="4" t="s">
        <v>28</v>
      </c>
      <c r="F34" s="70">
        <v>15</v>
      </c>
      <c r="G34" s="27">
        <v>30.001666742944721</v>
      </c>
      <c r="H34" s="6">
        <f>ROUND(F34*G34,2)</f>
        <v>450.03</v>
      </c>
      <c r="I34" s="6">
        <f>ROUND(H34*(1+$I$4),2)</f>
        <v>573.29999999999995</v>
      </c>
      <c r="J34" s="78"/>
    </row>
    <row r="35" spans="1:10" ht="48.3" customHeight="1">
      <c r="A35" s="4" t="s">
        <v>59</v>
      </c>
      <c r="B35" s="7">
        <v>87263</v>
      </c>
      <c r="C35" s="4" t="s">
        <v>20</v>
      </c>
      <c r="D35" s="25" t="s">
        <v>265</v>
      </c>
      <c r="E35" s="4" t="s">
        <v>28</v>
      </c>
      <c r="F35" s="70">
        <v>10</v>
      </c>
      <c r="G35" s="27">
        <v>124.05160003596912</v>
      </c>
      <c r="H35" s="6">
        <f>ROUND(F35*G35,2)</f>
        <v>1240.52</v>
      </c>
      <c r="I35" s="6">
        <f t="shared" ref="I22:I39" si="1">ROUND(H35*(1+$I$4),2)</f>
        <v>1580.31</v>
      </c>
      <c r="J35" s="78"/>
    </row>
    <row r="36" spans="1:10" ht="58.05" customHeight="1">
      <c r="A36" s="4" t="s">
        <v>60</v>
      </c>
      <c r="B36" s="7">
        <v>101867</v>
      </c>
      <c r="C36" s="4" t="s">
        <v>20</v>
      </c>
      <c r="D36" s="25" t="s">
        <v>266</v>
      </c>
      <c r="E36" s="4" t="s">
        <v>28</v>
      </c>
      <c r="F36" s="70">
        <v>14</v>
      </c>
      <c r="G36" s="27">
        <v>33.606477556627226</v>
      </c>
      <c r="H36" s="6">
        <f>ROUND(F36*G36,2)</f>
        <v>470.49</v>
      </c>
      <c r="I36" s="6">
        <f t="shared" si="1"/>
        <v>599.36</v>
      </c>
      <c r="J36" s="78"/>
    </row>
    <row r="37" spans="1:10" ht="46.5" customHeight="1">
      <c r="A37" s="4" t="s">
        <v>61</v>
      </c>
      <c r="B37" s="7">
        <v>94990</v>
      </c>
      <c r="C37" s="4" t="s">
        <v>20</v>
      </c>
      <c r="D37" s="4" t="s">
        <v>62</v>
      </c>
      <c r="E37" s="4" t="s">
        <v>32</v>
      </c>
      <c r="F37" s="70">
        <v>7.8</v>
      </c>
      <c r="G37" s="27">
        <v>560.54808152762769</v>
      </c>
      <c r="H37" s="6">
        <f>ROUND(F37*G37,2)</f>
        <v>4372.28</v>
      </c>
      <c r="I37" s="6">
        <f t="shared" si="1"/>
        <v>5569.89</v>
      </c>
      <c r="J37" s="78"/>
    </row>
    <row r="38" spans="1:10" ht="46.5" customHeight="1">
      <c r="A38" s="4" t="s">
        <v>63</v>
      </c>
      <c r="B38" s="25" t="s">
        <v>234</v>
      </c>
      <c r="C38" s="4" t="s">
        <v>30</v>
      </c>
      <c r="D38" s="25" t="s">
        <v>267</v>
      </c>
      <c r="E38" s="4" t="s">
        <v>28</v>
      </c>
      <c r="F38" s="70">
        <v>78</v>
      </c>
      <c r="G38" s="27">
        <v>95.234071728914316</v>
      </c>
      <c r="H38" s="6">
        <f>ROUND(F38*G38,2)</f>
        <v>7428.26</v>
      </c>
      <c r="I38" s="6">
        <f t="shared" si="1"/>
        <v>9462.93</v>
      </c>
      <c r="J38" s="78"/>
    </row>
    <row r="39" spans="1:10" ht="46.5" customHeight="1">
      <c r="A39" s="4" t="s">
        <v>64</v>
      </c>
      <c r="B39" s="4" t="s">
        <v>65</v>
      </c>
      <c r="C39" s="4" t="s">
        <v>66</v>
      </c>
      <c r="D39" s="4" t="s">
        <v>67</v>
      </c>
      <c r="E39" s="4" t="s">
        <v>68</v>
      </c>
      <c r="F39" s="70">
        <v>1</v>
      </c>
      <c r="G39" s="27">
        <v>26832.99</v>
      </c>
      <c r="H39" s="6">
        <f>ROUND(F39*G39,2)</f>
        <v>26832.99</v>
      </c>
      <c r="I39" s="6">
        <f t="shared" si="1"/>
        <v>34182.800000000003</v>
      </c>
      <c r="J39" s="78"/>
    </row>
    <row r="40" spans="1:10" ht="12.3" customHeight="1">
      <c r="A40" s="5"/>
      <c r="B40" s="5"/>
      <c r="C40" s="5"/>
      <c r="D40" s="5"/>
      <c r="E40" s="5"/>
      <c r="F40" s="71"/>
      <c r="G40" s="56"/>
      <c r="H40" s="5"/>
      <c r="I40" s="5"/>
    </row>
    <row r="41" spans="1:10" ht="28.05" customHeight="1">
      <c r="A41" s="53">
        <v>5</v>
      </c>
      <c r="B41" s="62"/>
      <c r="C41" s="62"/>
      <c r="D41" s="54" t="s">
        <v>69</v>
      </c>
      <c r="E41" s="62"/>
      <c r="F41" s="69"/>
      <c r="G41" s="28"/>
      <c r="H41" s="55">
        <f>SUM(H42:H57)</f>
        <v>17977.349999999999</v>
      </c>
      <c r="I41" s="55">
        <f>SUM(I42:I57)</f>
        <v>22901.52</v>
      </c>
    </row>
    <row r="42" spans="1:10" ht="58.05" customHeight="1">
      <c r="A42" s="4" t="s">
        <v>70</v>
      </c>
      <c r="B42" s="25" t="s">
        <v>235</v>
      </c>
      <c r="C42" s="4" t="s">
        <v>30</v>
      </c>
      <c r="D42" s="25" t="s">
        <v>268</v>
      </c>
      <c r="E42" s="4" t="s">
        <v>34</v>
      </c>
      <c r="F42" s="70">
        <v>3</v>
      </c>
      <c r="G42" s="27">
        <v>30.158853260983197</v>
      </c>
      <c r="H42" s="6">
        <f>ROUND(F42*G42,2)</f>
        <v>90.48</v>
      </c>
      <c r="I42" s="6">
        <f t="shared" ref="I42:I56" si="2">ROUND(H42*(1+$I$4),2)</f>
        <v>115.26</v>
      </c>
      <c r="J42" s="78"/>
    </row>
    <row r="43" spans="1:10" ht="69.45" customHeight="1">
      <c r="A43" s="4" t="s">
        <v>71</v>
      </c>
      <c r="B43" s="25" t="s">
        <v>236</v>
      </c>
      <c r="C43" s="4" t="s">
        <v>30</v>
      </c>
      <c r="D43" s="25" t="s">
        <v>269</v>
      </c>
      <c r="E43" s="4" t="s">
        <v>34</v>
      </c>
      <c r="F43" s="70">
        <v>8</v>
      </c>
      <c r="G43" s="27">
        <v>7.9222005091394356</v>
      </c>
      <c r="H43" s="6">
        <f>ROUND(F43*G43,2)</f>
        <v>63.38</v>
      </c>
      <c r="I43" s="6">
        <f t="shared" si="2"/>
        <v>80.739999999999995</v>
      </c>
      <c r="J43" s="78"/>
    </row>
    <row r="44" spans="1:10" ht="69.45" customHeight="1">
      <c r="A44" s="4" t="s">
        <v>72</v>
      </c>
      <c r="B44" s="25" t="s">
        <v>237</v>
      </c>
      <c r="C44" s="4" t="s">
        <v>30</v>
      </c>
      <c r="D44" s="25" t="s">
        <v>270</v>
      </c>
      <c r="E44" s="4" t="s">
        <v>34</v>
      </c>
      <c r="F44" s="70">
        <v>41</v>
      </c>
      <c r="G44" s="27">
        <v>8.8338823137626274</v>
      </c>
      <c r="H44" s="6">
        <f>ROUND(F44*G44,2)</f>
        <v>362.19</v>
      </c>
      <c r="I44" s="6">
        <f t="shared" si="2"/>
        <v>461.4</v>
      </c>
      <c r="J44" s="78"/>
    </row>
    <row r="45" spans="1:10" ht="69.45" customHeight="1">
      <c r="A45" s="4" t="s">
        <v>73</v>
      </c>
      <c r="B45" s="25" t="s">
        <v>238</v>
      </c>
      <c r="C45" s="4" t="s">
        <v>30</v>
      </c>
      <c r="D45" s="25" t="s">
        <v>271</v>
      </c>
      <c r="E45" s="4" t="s">
        <v>34</v>
      </c>
      <c r="F45" s="70">
        <v>32</v>
      </c>
      <c r="G45" s="27">
        <v>7.1362679189470324</v>
      </c>
      <c r="H45" s="6">
        <f>ROUND(F45*G45,2)</f>
        <v>228.36</v>
      </c>
      <c r="I45" s="6">
        <f t="shared" si="2"/>
        <v>290.91000000000003</v>
      </c>
      <c r="J45" s="78"/>
    </row>
    <row r="46" spans="1:10" ht="69.45" customHeight="1">
      <c r="A46" s="4" t="s">
        <v>74</v>
      </c>
      <c r="B46" s="25" t="s">
        <v>239</v>
      </c>
      <c r="C46" s="4" t="s">
        <v>30</v>
      </c>
      <c r="D46" s="25" t="s">
        <v>272</v>
      </c>
      <c r="E46" s="4" t="s">
        <v>34</v>
      </c>
      <c r="F46" s="70">
        <v>4</v>
      </c>
      <c r="G46" s="27">
        <v>36.781645221004524</v>
      </c>
      <c r="H46" s="6">
        <f>ROUND(F46*G46,2)</f>
        <v>147.13</v>
      </c>
      <c r="I46" s="6">
        <f t="shared" si="2"/>
        <v>187.43</v>
      </c>
      <c r="J46" s="78"/>
    </row>
    <row r="47" spans="1:10" ht="69.45" customHeight="1">
      <c r="A47" s="4" t="s">
        <v>75</v>
      </c>
      <c r="B47" s="25" t="s">
        <v>240</v>
      </c>
      <c r="C47" s="4" t="s">
        <v>30</v>
      </c>
      <c r="D47" s="25" t="s">
        <v>273</v>
      </c>
      <c r="E47" s="4" t="s">
        <v>34</v>
      </c>
      <c r="F47" s="70">
        <v>1</v>
      </c>
      <c r="G47" s="27">
        <v>10.772516036237226</v>
      </c>
      <c r="H47" s="6">
        <f>ROUND(F47*G47,2)</f>
        <v>10.77</v>
      </c>
      <c r="I47" s="6">
        <f t="shared" si="2"/>
        <v>13.72</v>
      </c>
      <c r="J47" s="78"/>
    </row>
    <row r="48" spans="1:10" ht="69.45" customHeight="1">
      <c r="A48" s="4" t="s">
        <v>76</v>
      </c>
      <c r="B48" s="25" t="s">
        <v>241</v>
      </c>
      <c r="C48" s="4" t="s">
        <v>30</v>
      </c>
      <c r="D48" s="25" t="s">
        <v>274</v>
      </c>
      <c r="E48" s="4" t="s">
        <v>34</v>
      </c>
      <c r="F48" s="70">
        <v>1</v>
      </c>
      <c r="G48" s="27">
        <v>8.9386733257882796</v>
      </c>
      <c r="H48" s="6">
        <f>ROUND(F48*G48,2)</f>
        <v>8.94</v>
      </c>
      <c r="I48" s="6">
        <f t="shared" si="2"/>
        <v>11.39</v>
      </c>
      <c r="J48" s="78"/>
    </row>
    <row r="49" spans="1:10" ht="46.5" customHeight="1">
      <c r="A49" s="4" t="s">
        <v>77</v>
      </c>
      <c r="B49" s="25" t="s">
        <v>242</v>
      </c>
      <c r="C49" s="4" t="s">
        <v>30</v>
      </c>
      <c r="D49" s="25" t="s">
        <v>275</v>
      </c>
      <c r="E49" s="4" t="s">
        <v>34</v>
      </c>
      <c r="F49" s="70">
        <v>37</v>
      </c>
      <c r="G49" s="27">
        <v>52.14400758396539</v>
      </c>
      <c r="H49" s="6">
        <f>ROUND(F49*G49,2)</f>
        <v>1929.33</v>
      </c>
      <c r="I49" s="6">
        <f t="shared" si="2"/>
        <v>2457.79</v>
      </c>
      <c r="J49" s="78"/>
    </row>
    <row r="50" spans="1:10" ht="46.5" customHeight="1">
      <c r="A50" s="4" t="s">
        <v>78</v>
      </c>
      <c r="B50" s="25" t="s">
        <v>243</v>
      </c>
      <c r="C50" s="4" t="s">
        <v>30</v>
      </c>
      <c r="D50" s="4" t="s">
        <v>79</v>
      </c>
      <c r="E50" s="4" t="s">
        <v>46</v>
      </c>
      <c r="F50" s="70">
        <v>100</v>
      </c>
      <c r="G50" s="27">
        <v>10.720120530224394</v>
      </c>
      <c r="H50" s="6">
        <f>ROUND(F50*G50,2)</f>
        <v>1072.01</v>
      </c>
      <c r="I50" s="6">
        <f t="shared" si="2"/>
        <v>1365.64</v>
      </c>
      <c r="J50" s="78"/>
    </row>
    <row r="51" spans="1:10" ht="34.950000000000003" customHeight="1">
      <c r="A51" s="4" t="s">
        <v>80</v>
      </c>
      <c r="B51" s="25" t="s">
        <v>244</v>
      </c>
      <c r="C51" s="4" t="s">
        <v>30</v>
      </c>
      <c r="D51" s="4" t="s">
        <v>81</v>
      </c>
      <c r="E51" s="4" t="s">
        <v>34</v>
      </c>
      <c r="F51" s="70">
        <v>100</v>
      </c>
      <c r="G51" s="27">
        <v>14.806969999224902</v>
      </c>
      <c r="H51" s="6">
        <f>ROUND(F51*G51,2)</f>
        <v>1480.7</v>
      </c>
      <c r="I51" s="6">
        <f t="shared" si="2"/>
        <v>1886.28</v>
      </c>
      <c r="J51" s="78"/>
    </row>
    <row r="52" spans="1:10" ht="58.05" customHeight="1">
      <c r="A52" s="4" t="s">
        <v>82</v>
      </c>
      <c r="B52" s="25" t="s">
        <v>245</v>
      </c>
      <c r="C52" s="4" t="s">
        <v>30</v>
      </c>
      <c r="D52" s="25" t="s">
        <v>276</v>
      </c>
      <c r="E52" s="4" t="s">
        <v>34</v>
      </c>
      <c r="F52" s="70">
        <v>100</v>
      </c>
      <c r="G52" s="27">
        <v>8.142261634393309</v>
      </c>
      <c r="H52" s="6">
        <f>ROUND(F52*G52,2)</f>
        <v>814.23</v>
      </c>
      <c r="I52" s="6">
        <f t="shared" si="2"/>
        <v>1037.26</v>
      </c>
      <c r="J52" s="78"/>
    </row>
    <row r="53" spans="1:10" ht="58.05" customHeight="1">
      <c r="A53" s="4" t="s">
        <v>83</v>
      </c>
      <c r="B53" s="25" t="s">
        <v>246</v>
      </c>
      <c r="C53" s="4" t="s">
        <v>30</v>
      </c>
      <c r="D53" s="25" t="s">
        <v>277</v>
      </c>
      <c r="E53" s="4" t="s">
        <v>34</v>
      </c>
      <c r="F53" s="70">
        <v>150</v>
      </c>
      <c r="G53" s="27">
        <v>6.5494382516033713</v>
      </c>
      <c r="H53" s="6">
        <f>ROUND(F53*G53,2)</f>
        <v>982.42</v>
      </c>
      <c r="I53" s="6">
        <f t="shared" si="2"/>
        <v>1251.51</v>
      </c>
      <c r="J53" s="78"/>
    </row>
    <row r="54" spans="1:10" ht="28.5" customHeight="1">
      <c r="A54" s="8" t="s">
        <v>84</v>
      </c>
      <c r="B54" s="26" t="s">
        <v>247</v>
      </c>
      <c r="C54" s="8" t="s">
        <v>30</v>
      </c>
      <c r="D54" s="26" t="s">
        <v>278</v>
      </c>
      <c r="E54" s="8" t="s">
        <v>46</v>
      </c>
      <c r="F54" s="72">
        <v>30</v>
      </c>
      <c r="G54" s="27">
        <v>10.112332660475607</v>
      </c>
      <c r="H54" s="6">
        <f>ROUND(F54*G54,2)</f>
        <v>303.37</v>
      </c>
      <c r="I54" s="6">
        <f t="shared" si="2"/>
        <v>386.47</v>
      </c>
      <c r="J54" s="78"/>
    </row>
    <row r="55" spans="1:10" ht="81" customHeight="1">
      <c r="A55" s="4" t="s">
        <v>86</v>
      </c>
      <c r="B55" s="25" t="s">
        <v>248</v>
      </c>
      <c r="C55" s="4" t="s">
        <v>30</v>
      </c>
      <c r="D55" s="25" t="s">
        <v>279</v>
      </c>
      <c r="E55" s="4" t="s">
        <v>34</v>
      </c>
      <c r="F55" s="70">
        <v>37</v>
      </c>
      <c r="G55" s="27">
        <v>241.889093058817</v>
      </c>
      <c r="H55" s="6">
        <f>ROUND(F55*G55,2)</f>
        <v>8949.9</v>
      </c>
      <c r="I55" s="6">
        <f t="shared" si="2"/>
        <v>11401.36</v>
      </c>
      <c r="J55" s="78"/>
    </row>
    <row r="56" spans="1:10" ht="52.8" customHeight="1">
      <c r="A56" s="4" t="s">
        <v>87</v>
      </c>
      <c r="B56" s="25" t="s">
        <v>249</v>
      </c>
      <c r="C56" s="4" t="s">
        <v>30</v>
      </c>
      <c r="D56" s="25" t="s">
        <v>280</v>
      </c>
      <c r="E56" s="4" t="s">
        <v>46</v>
      </c>
      <c r="F56" s="70">
        <v>800</v>
      </c>
      <c r="G56" s="27">
        <v>1.9176755200694668</v>
      </c>
      <c r="H56" s="6">
        <f>ROUND(F56*G56,2)</f>
        <v>1534.14</v>
      </c>
      <c r="I56" s="6">
        <f t="shared" si="2"/>
        <v>1954.36</v>
      </c>
      <c r="J56" s="78"/>
    </row>
    <row r="57" spans="1:10" ht="12.3" customHeight="1">
      <c r="A57" s="5"/>
      <c r="B57" s="5"/>
      <c r="C57" s="5"/>
      <c r="D57" s="5"/>
      <c r="E57" s="5"/>
      <c r="F57" s="71"/>
      <c r="G57" s="56"/>
      <c r="H57" s="5"/>
      <c r="I57" s="5"/>
    </row>
    <row r="58" spans="1:10" ht="14.25" customHeight="1">
      <c r="A58" s="53">
        <v>6</v>
      </c>
      <c r="B58" s="62"/>
      <c r="C58" s="62"/>
      <c r="D58" s="54" t="s">
        <v>88</v>
      </c>
      <c r="E58" s="62"/>
      <c r="F58" s="69"/>
      <c r="G58" s="28"/>
      <c r="H58" s="55">
        <f>SUM(H59:H71)</f>
        <v>27647.650000000005</v>
      </c>
      <c r="I58" s="55">
        <f>SUM(I59:I71)</f>
        <v>35220.620000000003</v>
      </c>
    </row>
    <row r="59" spans="1:10" ht="34.950000000000003" customHeight="1">
      <c r="A59" s="4" t="s">
        <v>89</v>
      </c>
      <c r="B59" s="25" t="s">
        <v>250</v>
      </c>
      <c r="C59" s="4" t="s">
        <v>30</v>
      </c>
      <c r="D59" s="25" t="s">
        <v>281</v>
      </c>
      <c r="E59" s="4" t="s">
        <v>34</v>
      </c>
      <c r="F59" s="70">
        <v>1</v>
      </c>
      <c r="G59" s="27">
        <v>3728.92528832568</v>
      </c>
      <c r="H59" s="6">
        <f>ROUND(F59*G59,2)</f>
        <v>3728.93</v>
      </c>
      <c r="I59" s="6">
        <f t="shared" ref="I59:I71" si="3">ROUND(H59*(1+$I$4),2)</f>
        <v>4750.32</v>
      </c>
      <c r="J59" s="78"/>
    </row>
    <row r="60" spans="1:10" ht="34.950000000000003" customHeight="1">
      <c r="A60" s="4" t="s">
        <v>90</v>
      </c>
      <c r="B60" s="25" t="s">
        <v>251</v>
      </c>
      <c r="C60" s="4" t="s">
        <v>30</v>
      </c>
      <c r="D60" s="25" t="s">
        <v>282</v>
      </c>
      <c r="E60" s="4" t="s">
        <v>34</v>
      </c>
      <c r="F60" s="70">
        <v>8</v>
      </c>
      <c r="G60" s="27">
        <v>72.546817625360219</v>
      </c>
      <c r="H60" s="6">
        <f>ROUND(F60*G60,2)</f>
        <v>580.37</v>
      </c>
      <c r="I60" s="6">
        <f t="shared" si="3"/>
        <v>739.34</v>
      </c>
      <c r="J60" s="78"/>
    </row>
    <row r="61" spans="1:10" ht="28.5" customHeight="1">
      <c r="A61" s="4" t="s">
        <v>91</v>
      </c>
      <c r="B61" s="25" t="s">
        <v>252</v>
      </c>
      <c r="C61" s="4" t="s">
        <v>30</v>
      </c>
      <c r="D61" s="25" t="s">
        <v>283</v>
      </c>
      <c r="E61" s="4" t="s">
        <v>34</v>
      </c>
      <c r="F61" s="70">
        <v>46</v>
      </c>
      <c r="G61" s="27">
        <v>47.606556763254588</v>
      </c>
      <c r="H61" s="6">
        <f>ROUND(F61*G61,2)</f>
        <v>2189.9</v>
      </c>
      <c r="I61" s="6">
        <f t="shared" si="3"/>
        <v>2789.73</v>
      </c>
      <c r="J61" s="78"/>
    </row>
    <row r="62" spans="1:10" ht="24.3" customHeight="1">
      <c r="A62" s="4" t="s">
        <v>92</v>
      </c>
      <c r="B62" s="14">
        <v>2001</v>
      </c>
      <c r="C62" s="4" t="s">
        <v>93</v>
      </c>
      <c r="D62" s="25" t="s">
        <v>284</v>
      </c>
      <c r="E62" s="4" t="s">
        <v>34</v>
      </c>
      <c r="F62" s="70">
        <v>5</v>
      </c>
      <c r="G62" s="27">
        <v>929.8001706024246</v>
      </c>
      <c r="H62" s="6">
        <f>ROUND(F62*G62,2)</f>
        <v>4649</v>
      </c>
      <c r="I62" s="6">
        <f t="shared" si="3"/>
        <v>5922.41</v>
      </c>
      <c r="J62" s="78"/>
    </row>
    <row r="63" spans="1:10" ht="23.55" customHeight="1">
      <c r="A63" s="4" t="s">
        <v>94</v>
      </c>
      <c r="B63" s="14">
        <v>2002</v>
      </c>
      <c r="C63" s="4" t="s">
        <v>93</v>
      </c>
      <c r="D63" s="4" t="s">
        <v>95</v>
      </c>
      <c r="E63" s="4" t="s">
        <v>34</v>
      </c>
      <c r="F63" s="70">
        <v>1</v>
      </c>
      <c r="G63" s="27">
        <v>74.506409550239937</v>
      </c>
      <c r="H63" s="6">
        <f>ROUND(F63*G63,2)</f>
        <v>74.510000000000005</v>
      </c>
      <c r="I63" s="6">
        <f t="shared" si="3"/>
        <v>94.92</v>
      </c>
      <c r="J63" s="78"/>
    </row>
    <row r="64" spans="1:10" ht="34.950000000000003" customHeight="1">
      <c r="A64" s="4" t="s">
        <v>96</v>
      </c>
      <c r="B64" s="25" t="s">
        <v>244</v>
      </c>
      <c r="C64" s="4" t="s">
        <v>30</v>
      </c>
      <c r="D64" s="25" t="s">
        <v>285</v>
      </c>
      <c r="E64" s="4" t="s">
        <v>34</v>
      </c>
      <c r="F64" s="70">
        <v>150</v>
      </c>
      <c r="G64" s="27">
        <v>14.806969999224902</v>
      </c>
      <c r="H64" s="6">
        <f>ROUND(F64*G64,2)</f>
        <v>2221.0500000000002</v>
      </c>
      <c r="I64" s="6">
        <f t="shared" si="3"/>
        <v>2829.42</v>
      </c>
      <c r="J64" s="78"/>
    </row>
    <row r="65" spans="1:10" ht="23.25" customHeight="1">
      <c r="A65" s="4" t="s">
        <v>97</v>
      </c>
      <c r="B65" s="14">
        <v>2003</v>
      </c>
      <c r="C65" s="4" t="s">
        <v>93</v>
      </c>
      <c r="D65" s="4" t="s">
        <v>98</v>
      </c>
      <c r="E65" s="4" t="s">
        <v>46</v>
      </c>
      <c r="F65" s="70">
        <v>450</v>
      </c>
      <c r="G65" s="27">
        <v>5.5748818397647897</v>
      </c>
      <c r="H65" s="6">
        <f>ROUND(F65*G65,2)</f>
        <v>2508.6999999999998</v>
      </c>
      <c r="I65" s="6">
        <f t="shared" si="3"/>
        <v>3195.86</v>
      </c>
      <c r="J65" s="78"/>
    </row>
    <row r="66" spans="1:10" ht="52.2" customHeight="1">
      <c r="A66" s="4" t="s">
        <v>99</v>
      </c>
      <c r="B66" s="25" t="s">
        <v>249</v>
      </c>
      <c r="C66" s="4" t="s">
        <v>30</v>
      </c>
      <c r="D66" s="25" t="s">
        <v>280</v>
      </c>
      <c r="E66" s="4" t="s">
        <v>46</v>
      </c>
      <c r="F66" s="70">
        <v>2700</v>
      </c>
      <c r="G66" s="27">
        <v>1.9176755200694668</v>
      </c>
      <c r="H66" s="6">
        <f>ROUND(F66*G66,2)</f>
        <v>5177.72</v>
      </c>
      <c r="I66" s="6">
        <f t="shared" si="3"/>
        <v>6595.95</v>
      </c>
      <c r="J66" s="78"/>
    </row>
    <row r="67" spans="1:10" ht="46.5" customHeight="1">
      <c r="A67" s="4" t="s">
        <v>100</v>
      </c>
      <c r="B67" s="25" t="s">
        <v>243</v>
      </c>
      <c r="C67" s="4" t="s">
        <v>30</v>
      </c>
      <c r="D67" s="25" t="s">
        <v>286</v>
      </c>
      <c r="E67" s="4" t="s">
        <v>34</v>
      </c>
      <c r="F67" s="70">
        <v>200</v>
      </c>
      <c r="G67" s="27">
        <v>10.720120530224394</v>
      </c>
      <c r="H67" s="6">
        <f>ROUND(F67*G67,2)</f>
        <v>2144.02</v>
      </c>
      <c r="I67" s="6">
        <f t="shared" si="3"/>
        <v>2731.29</v>
      </c>
      <c r="J67" s="78"/>
    </row>
    <row r="68" spans="1:10" ht="58.05" customHeight="1">
      <c r="A68" s="4" t="s">
        <v>101</v>
      </c>
      <c r="B68" s="25" t="s">
        <v>245</v>
      </c>
      <c r="C68" s="4" t="s">
        <v>30</v>
      </c>
      <c r="D68" s="25" t="s">
        <v>276</v>
      </c>
      <c r="E68" s="4" t="s">
        <v>34</v>
      </c>
      <c r="F68" s="70">
        <v>200</v>
      </c>
      <c r="G68" s="27">
        <v>8.142261634393309</v>
      </c>
      <c r="H68" s="6">
        <f>ROUND(F68*G68,2)</f>
        <v>1628.45</v>
      </c>
      <c r="I68" s="6">
        <f t="shared" si="3"/>
        <v>2074.5</v>
      </c>
      <c r="J68" s="78"/>
    </row>
    <row r="69" spans="1:10" ht="58.05" customHeight="1">
      <c r="A69" s="4" t="s">
        <v>102</v>
      </c>
      <c r="B69" s="25" t="s">
        <v>246</v>
      </c>
      <c r="C69" s="4" t="s">
        <v>30</v>
      </c>
      <c r="D69" s="25" t="s">
        <v>277</v>
      </c>
      <c r="E69" s="4" t="s">
        <v>34</v>
      </c>
      <c r="F69" s="70">
        <v>250</v>
      </c>
      <c r="G69" s="27">
        <v>6.5494382516033713</v>
      </c>
      <c r="H69" s="6">
        <f>ROUND(F69*G69,2)</f>
        <v>1637.36</v>
      </c>
      <c r="I69" s="6">
        <f t="shared" si="3"/>
        <v>2085.85</v>
      </c>
      <c r="J69" s="78"/>
    </row>
    <row r="70" spans="1:10" ht="28.5" customHeight="1">
      <c r="A70" s="4" t="s">
        <v>103</v>
      </c>
      <c r="B70" s="25" t="s">
        <v>247</v>
      </c>
      <c r="C70" s="4" t="s">
        <v>30</v>
      </c>
      <c r="D70" s="4" t="s">
        <v>85</v>
      </c>
      <c r="E70" s="4" t="s">
        <v>46</v>
      </c>
      <c r="F70" s="70">
        <v>20</v>
      </c>
      <c r="G70" s="27">
        <v>10.112332660475607</v>
      </c>
      <c r="H70" s="6">
        <f>ROUND(F70*G70,2)</f>
        <v>202.25</v>
      </c>
      <c r="I70" s="6">
        <f t="shared" si="3"/>
        <v>257.64999999999998</v>
      </c>
      <c r="J70" s="78"/>
    </row>
    <row r="71" spans="1:10" ht="23.55" customHeight="1">
      <c r="A71" s="4" t="s">
        <v>104</v>
      </c>
      <c r="B71" s="14">
        <v>2004</v>
      </c>
      <c r="C71" s="4" t="s">
        <v>93</v>
      </c>
      <c r="D71" s="4" t="s">
        <v>105</v>
      </c>
      <c r="E71" s="4" t="s">
        <v>34</v>
      </c>
      <c r="F71" s="70">
        <v>300</v>
      </c>
      <c r="G71" s="27">
        <v>3.0179811463388337</v>
      </c>
      <c r="H71" s="6">
        <f>ROUND(F71*G71,2)</f>
        <v>905.39</v>
      </c>
      <c r="I71" s="6">
        <f t="shared" si="3"/>
        <v>1153.3800000000001</v>
      </c>
      <c r="J71" s="78"/>
    </row>
    <row r="72" spans="1:10">
      <c r="A72" s="100"/>
      <c r="B72" s="100"/>
      <c r="C72" s="100"/>
      <c r="D72" s="100"/>
      <c r="E72" s="100"/>
      <c r="F72" s="101"/>
      <c r="G72" s="54" t="s">
        <v>106</v>
      </c>
      <c r="H72" s="57">
        <f>SUM(H7:H71)/2</f>
        <v>192321.34</v>
      </c>
      <c r="I72" s="57">
        <f>SUM(I7:I71)/2</f>
        <v>244999.99999999991</v>
      </c>
      <c r="J72" s="78"/>
    </row>
    <row r="73" spans="1:10" s="194" customFormat="1" ht="184.2" customHeight="1">
      <c r="A73" s="196" t="s">
        <v>606</v>
      </c>
      <c r="B73" s="196"/>
      <c r="C73" s="196"/>
      <c r="D73" s="196"/>
    </row>
    <row r="74" spans="1:10">
      <c r="A74" s="192" t="s">
        <v>606</v>
      </c>
      <c r="B74" s="192"/>
    </row>
  </sheetData>
  <autoFilter ref="A6:I72" xr:uid="{00000000-0001-0000-0100-000000000000}"/>
  <mergeCells count="8">
    <mergeCell ref="A74:B74"/>
    <mergeCell ref="A73:D73"/>
    <mergeCell ref="A72:F72"/>
    <mergeCell ref="A1:I1"/>
    <mergeCell ref="A2:F2"/>
    <mergeCell ref="G2:G3"/>
    <mergeCell ref="A3:F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D0026-933C-4D2D-9FA2-3A3296E92CD6}">
  <sheetPr>
    <outlinePr summaryBelow="0"/>
  </sheetPr>
  <dimension ref="A1:H356"/>
  <sheetViews>
    <sheetView showGridLines="0" tabSelected="1" topLeftCell="A345" workbookViewId="0">
      <selection activeCell="B11" sqref="B11:C11"/>
    </sheetView>
  </sheetViews>
  <sheetFormatPr defaultRowHeight="9.6"/>
  <cols>
    <col min="1" max="1" width="8.33203125" style="79" customWidth="1"/>
    <col min="2" max="2" width="36.6640625" style="79" customWidth="1"/>
    <col min="3" max="3" width="12.44140625" style="79" customWidth="1"/>
    <col min="4" max="4" width="5" style="79" customWidth="1"/>
    <col min="5" max="7" width="10" style="79" customWidth="1"/>
    <col min="8" max="16384" width="8.88671875" style="79"/>
  </cols>
  <sheetData>
    <row r="1" spans="1:7" ht="51" customHeight="1">
      <c r="A1" s="133" t="s">
        <v>587</v>
      </c>
      <c r="B1" s="133"/>
      <c r="C1" s="133"/>
      <c r="D1" s="133"/>
      <c r="E1" s="133"/>
      <c r="F1" s="133"/>
      <c r="G1" s="133"/>
    </row>
    <row r="2" spans="1:7" ht="16.8" customHeight="1">
      <c r="A2" s="80" t="s">
        <v>588</v>
      </c>
      <c r="B2" s="80" t="s">
        <v>589</v>
      </c>
      <c r="C2" s="80" t="s">
        <v>290</v>
      </c>
      <c r="D2" s="80" t="s">
        <v>291</v>
      </c>
      <c r="E2" s="80" t="s">
        <v>292</v>
      </c>
      <c r="F2" s="80" t="s">
        <v>293</v>
      </c>
      <c r="G2" s="80" t="s">
        <v>294</v>
      </c>
    </row>
    <row r="3" spans="1:7" ht="19.95" customHeight="1">
      <c r="A3" s="128" t="s">
        <v>289</v>
      </c>
      <c r="B3" s="131"/>
      <c r="C3" s="131"/>
      <c r="D3" s="131"/>
      <c r="E3" s="131"/>
      <c r="F3" s="131"/>
      <c r="G3" s="132"/>
    </row>
    <row r="4" spans="1:7" ht="21" customHeight="1">
      <c r="A4" s="81" t="s">
        <v>295</v>
      </c>
      <c r="B4" s="82" t="s">
        <v>296</v>
      </c>
      <c r="C4" s="81" t="s">
        <v>297</v>
      </c>
      <c r="D4" s="81" t="s">
        <v>298</v>
      </c>
      <c r="E4" s="83">
        <v>1</v>
      </c>
      <c r="F4" s="84">
        <v>0.85369957813611252</v>
      </c>
      <c r="G4" s="84">
        <v>0.85369957813611252</v>
      </c>
    </row>
    <row r="5" spans="1:7" ht="21" customHeight="1">
      <c r="A5" s="81" t="s">
        <v>299</v>
      </c>
      <c r="B5" s="82" t="s">
        <v>300</v>
      </c>
      <c r="C5" s="81" t="s">
        <v>297</v>
      </c>
      <c r="D5" s="81" t="s">
        <v>298</v>
      </c>
      <c r="E5" s="83">
        <v>1</v>
      </c>
      <c r="F5" s="84">
        <v>0.92084448877603142</v>
      </c>
      <c r="G5" s="84">
        <v>0.92084448877603142</v>
      </c>
    </row>
    <row r="6" spans="1:7" ht="21" customHeight="1">
      <c r="A6" s="81" t="s">
        <v>301</v>
      </c>
      <c r="B6" s="82" t="s">
        <v>302</v>
      </c>
      <c r="C6" s="81" t="s">
        <v>297</v>
      </c>
      <c r="D6" s="81" t="s">
        <v>298</v>
      </c>
      <c r="E6" s="83">
        <v>1</v>
      </c>
      <c r="F6" s="84">
        <v>6.7144910639918967E-2</v>
      </c>
      <c r="G6" s="84">
        <v>6.7144910639918967E-2</v>
      </c>
    </row>
    <row r="7" spans="1:7" ht="21" customHeight="1">
      <c r="A7" s="81" t="s">
        <v>303</v>
      </c>
      <c r="B7" s="82" t="s">
        <v>304</v>
      </c>
      <c r="C7" s="81" t="s">
        <v>297</v>
      </c>
      <c r="D7" s="81" t="s">
        <v>298</v>
      </c>
      <c r="E7" s="83">
        <v>1</v>
      </c>
      <c r="F7" s="84">
        <v>2.8776390274250982E-2</v>
      </c>
      <c r="G7" s="84">
        <v>2.8776390274250982E-2</v>
      </c>
    </row>
    <row r="8" spans="1:7" ht="15" customHeight="1">
      <c r="A8" s="81" t="s">
        <v>305</v>
      </c>
      <c r="B8" s="82" t="s">
        <v>306</v>
      </c>
      <c r="C8" s="81" t="s">
        <v>297</v>
      </c>
      <c r="D8" s="81" t="s">
        <v>298</v>
      </c>
      <c r="E8" s="83">
        <v>1</v>
      </c>
      <c r="F8" s="84">
        <v>25.563026693626291</v>
      </c>
      <c r="G8" s="84">
        <v>25.563026693626291</v>
      </c>
    </row>
    <row r="9" spans="1:7" ht="21" customHeight="1">
      <c r="A9" s="81" t="s">
        <v>307</v>
      </c>
      <c r="B9" s="82" t="s">
        <v>308</v>
      </c>
      <c r="C9" s="81" t="s">
        <v>297</v>
      </c>
      <c r="D9" s="81" t="s">
        <v>298</v>
      </c>
      <c r="E9" s="83">
        <v>1</v>
      </c>
      <c r="F9" s="84">
        <v>0.62348845594210467</v>
      </c>
      <c r="G9" s="84">
        <v>0.62348845594210467</v>
      </c>
    </row>
    <row r="10" spans="1:7" ht="15" customHeight="1">
      <c r="A10" s="85"/>
      <c r="B10" s="85"/>
      <c r="C10" s="85"/>
      <c r="D10" s="85"/>
      <c r="E10" s="96" t="s">
        <v>309</v>
      </c>
      <c r="F10" s="97"/>
      <c r="G10" s="86">
        <v>28.05698051739471</v>
      </c>
    </row>
    <row r="11" spans="1:7" ht="10.050000000000001" customHeight="1">
      <c r="A11" s="85"/>
      <c r="B11" s="85"/>
      <c r="C11" s="85"/>
      <c r="D11" s="85"/>
      <c r="E11" s="90"/>
      <c r="F11" s="90"/>
      <c r="G11" s="90"/>
    </row>
    <row r="12" spans="1:7" ht="19.95" customHeight="1">
      <c r="A12" s="128" t="s">
        <v>310</v>
      </c>
      <c r="B12" s="129"/>
      <c r="C12" s="129"/>
      <c r="D12" s="129"/>
      <c r="E12" s="129"/>
      <c r="F12" s="129"/>
      <c r="G12" s="130"/>
    </row>
    <row r="13" spans="1:7" ht="21" customHeight="1">
      <c r="A13" s="95" t="s">
        <v>311</v>
      </c>
      <c r="B13" s="95" t="s">
        <v>312</v>
      </c>
      <c r="C13" s="81" t="s">
        <v>297</v>
      </c>
      <c r="D13" s="81" t="s">
        <v>298</v>
      </c>
      <c r="E13" s="83">
        <v>1</v>
      </c>
      <c r="F13" s="84">
        <v>0.5083828948451008</v>
      </c>
      <c r="G13" s="84">
        <v>0.5083828948451008</v>
      </c>
    </row>
    <row r="14" spans="1:7" ht="21" customHeight="1">
      <c r="A14" s="81" t="s">
        <v>299</v>
      </c>
      <c r="B14" s="82" t="s">
        <v>300</v>
      </c>
      <c r="C14" s="81" t="s">
        <v>297</v>
      </c>
      <c r="D14" s="81" t="s">
        <v>298</v>
      </c>
      <c r="E14" s="83">
        <v>1</v>
      </c>
      <c r="F14" s="84">
        <v>0.92084448877603142</v>
      </c>
      <c r="G14" s="84">
        <v>0.92084448877603142</v>
      </c>
    </row>
    <row r="15" spans="1:7" ht="21" customHeight="1">
      <c r="A15" s="81" t="s">
        <v>313</v>
      </c>
      <c r="B15" s="82" t="s">
        <v>314</v>
      </c>
      <c r="C15" s="81" t="s">
        <v>297</v>
      </c>
      <c r="D15" s="81" t="s">
        <v>298</v>
      </c>
      <c r="E15" s="83">
        <v>1</v>
      </c>
      <c r="F15" s="84">
        <v>9.5921300914169946E-3</v>
      </c>
      <c r="G15" s="84">
        <v>9.5921300914169946E-3</v>
      </c>
    </row>
    <row r="16" spans="1:7" ht="21" customHeight="1">
      <c r="A16" s="81" t="s">
        <v>303</v>
      </c>
      <c r="B16" s="82" t="s">
        <v>304</v>
      </c>
      <c r="C16" s="81" t="s">
        <v>297</v>
      </c>
      <c r="D16" s="81" t="s">
        <v>298</v>
      </c>
      <c r="E16" s="83">
        <v>1</v>
      </c>
      <c r="F16" s="84">
        <v>2.8776390274250982E-2</v>
      </c>
      <c r="G16" s="84">
        <v>2.8776390274250982E-2</v>
      </c>
    </row>
    <row r="17" spans="1:7" ht="15" customHeight="1">
      <c r="A17" s="81" t="s">
        <v>315</v>
      </c>
      <c r="B17" s="82" t="s">
        <v>316</v>
      </c>
      <c r="C17" s="81" t="s">
        <v>297</v>
      </c>
      <c r="D17" s="81" t="s">
        <v>298</v>
      </c>
      <c r="E17" s="83">
        <v>1</v>
      </c>
      <c r="F17" s="84">
        <v>78.962414912544702</v>
      </c>
      <c r="G17" s="84">
        <v>78.962414912544702</v>
      </c>
    </row>
    <row r="18" spans="1:7" ht="21" customHeight="1">
      <c r="A18" s="81" t="s">
        <v>317</v>
      </c>
      <c r="B18" s="82" t="s">
        <v>318</v>
      </c>
      <c r="C18" s="81" t="s">
        <v>297</v>
      </c>
      <c r="D18" s="81" t="s">
        <v>298</v>
      </c>
      <c r="E18" s="83">
        <v>1</v>
      </c>
      <c r="F18" s="84">
        <v>1.3333060827069623</v>
      </c>
      <c r="G18" s="84">
        <v>1.3333060827069623</v>
      </c>
    </row>
    <row r="19" spans="1:7" ht="15" customHeight="1">
      <c r="A19" s="85"/>
      <c r="B19" s="85"/>
      <c r="C19" s="85"/>
      <c r="D19" s="85"/>
      <c r="E19" s="96" t="s">
        <v>309</v>
      </c>
      <c r="F19" s="97"/>
      <c r="G19" s="86">
        <v>81.763316899238461</v>
      </c>
    </row>
    <row r="20" spans="1:7" ht="10.050000000000001" customHeight="1">
      <c r="A20" s="85"/>
      <c r="B20" s="85"/>
      <c r="C20" s="85"/>
      <c r="D20" s="85"/>
      <c r="E20" s="90"/>
      <c r="F20" s="90"/>
      <c r="G20" s="90"/>
    </row>
    <row r="21" spans="1:7" ht="19.95" customHeight="1">
      <c r="A21" s="128" t="s">
        <v>319</v>
      </c>
      <c r="B21" s="131"/>
      <c r="C21" s="131"/>
      <c r="D21" s="131"/>
      <c r="E21" s="131"/>
      <c r="F21" s="131"/>
      <c r="G21" s="132"/>
    </row>
    <row r="22" spans="1:7" ht="28.95" customHeight="1">
      <c r="A22" s="81" t="s">
        <v>320</v>
      </c>
      <c r="B22" s="82" t="s">
        <v>321</v>
      </c>
      <c r="C22" s="81" t="s">
        <v>297</v>
      </c>
      <c r="D22" s="81" t="s">
        <v>322</v>
      </c>
      <c r="E22" s="93">
        <v>1</v>
      </c>
      <c r="F22" s="94">
        <v>171.65116798590711</v>
      </c>
      <c r="G22" s="84">
        <v>171.65116798590711</v>
      </c>
    </row>
    <row r="23" spans="1:7" ht="15" customHeight="1">
      <c r="A23" s="85"/>
      <c r="B23" s="85"/>
      <c r="C23" s="85"/>
      <c r="D23" s="85"/>
      <c r="E23" s="96" t="s">
        <v>309</v>
      </c>
      <c r="F23" s="97"/>
      <c r="G23" s="86">
        <v>171.65116798590711</v>
      </c>
    </row>
    <row r="24" spans="1:7" ht="10.050000000000001" customHeight="1">
      <c r="A24" s="85"/>
      <c r="B24" s="85"/>
      <c r="C24" s="85"/>
      <c r="D24" s="85"/>
      <c r="E24" s="90"/>
      <c r="F24" s="90"/>
      <c r="G24" s="90"/>
    </row>
    <row r="25" spans="1:7" ht="19.95" customHeight="1">
      <c r="A25" s="128" t="s">
        <v>323</v>
      </c>
      <c r="B25" s="129"/>
      <c r="C25" s="129"/>
      <c r="D25" s="129"/>
      <c r="E25" s="129"/>
      <c r="F25" s="129"/>
      <c r="G25" s="130"/>
    </row>
    <row r="26" spans="1:7" ht="28.95" customHeight="1">
      <c r="A26" s="81" t="s">
        <v>324</v>
      </c>
      <c r="B26" s="82" t="s">
        <v>325</v>
      </c>
      <c r="C26" s="81" t="s">
        <v>326</v>
      </c>
      <c r="D26" s="81" t="s">
        <v>298</v>
      </c>
      <c r="E26" s="87">
        <v>2.35</v>
      </c>
      <c r="F26" s="88">
        <v>11.500963979608978</v>
      </c>
      <c r="G26" s="88">
        <v>27.837992187407661</v>
      </c>
    </row>
    <row r="27" spans="1:7" ht="15" customHeight="1">
      <c r="A27" s="85"/>
      <c r="B27" s="85"/>
      <c r="C27" s="85"/>
      <c r="D27" s="85"/>
      <c r="E27" s="96" t="s">
        <v>309</v>
      </c>
      <c r="F27" s="97"/>
      <c r="G27" s="86">
        <v>27.836361525292119</v>
      </c>
    </row>
    <row r="28" spans="1:7" ht="10.050000000000001" customHeight="1">
      <c r="A28" s="85"/>
      <c r="B28" s="85"/>
      <c r="C28" s="85"/>
      <c r="D28" s="85"/>
      <c r="E28" s="90"/>
      <c r="F28" s="90"/>
      <c r="G28" s="90"/>
    </row>
    <row r="29" spans="1:7" ht="27" customHeight="1">
      <c r="A29" s="128" t="s">
        <v>327</v>
      </c>
      <c r="B29" s="129"/>
      <c r="C29" s="129"/>
      <c r="D29" s="129"/>
      <c r="E29" s="129"/>
      <c r="F29" s="129"/>
      <c r="G29" s="130"/>
    </row>
    <row r="30" spans="1:7" ht="28.95" customHeight="1">
      <c r="A30" s="81" t="s">
        <v>328</v>
      </c>
      <c r="B30" s="82" t="s">
        <v>329</v>
      </c>
      <c r="C30" s="81" t="s">
        <v>326</v>
      </c>
      <c r="D30" s="81" t="s">
        <v>330</v>
      </c>
      <c r="E30" s="87">
        <v>1</v>
      </c>
      <c r="F30" s="88">
        <v>240.31163518026997</v>
      </c>
      <c r="G30" s="88">
        <v>240.31163518026997</v>
      </c>
    </row>
    <row r="31" spans="1:7" ht="28.95" customHeight="1">
      <c r="A31" s="81" t="s">
        <v>324</v>
      </c>
      <c r="B31" s="82" t="s">
        <v>325</v>
      </c>
      <c r="C31" s="81" t="s">
        <v>326</v>
      </c>
      <c r="D31" s="81" t="s">
        <v>298</v>
      </c>
      <c r="E31" s="87">
        <v>0.6</v>
      </c>
      <c r="F31" s="88">
        <v>11.500963979608978</v>
      </c>
      <c r="G31" s="88">
        <v>7.1075765551381647</v>
      </c>
    </row>
    <row r="32" spans="1:7" ht="15" customHeight="1">
      <c r="A32" s="85"/>
      <c r="B32" s="85"/>
      <c r="C32" s="85"/>
      <c r="D32" s="85"/>
      <c r="E32" s="96" t="s">
        <v>309</v>
      </c>
      <c r="F32" s="97"/>
      <c r="G32" s="86">
        <v>247.41940357800996</v>
      </c>
    </row>
    <row r="33" spans="1:7" ht="10.050000000000001" customHeight="1">
      <c r="A33" s="85"/>
      <c r="B33" s="85"/>
      <c r="C33" s="85"/>
      <c r="D33" s="85"/>
      <c r="E33" s="90"/>
      <c r="F33" s="90"/>
      <c r="G33" s="90"/>
    </row>
    <row r="34" spans="1:7" ht="19.95" customHeight="1">
      <c r="A34" s="128" t="s">
        <v>331</v>
      </c>
      <c r="B34" s="129"/>
      <c r="C34" s="129"/>
      <c r="D34" s="129"/>
      <c r="E34" s="129"/>
      <c r="F34" s="129"/>
      <c r="G34" s="130"/>
    </row>
    <row r="35" spans="1:7" ht="15" customHeight="1">
      <c r="A35" s="81" t="s">
        <v>332</v>
      </c>
      <c r="B35" s="82" t="s">
        <v>333</v>
      </c>
      <c r="C35" s="81" t="s">
        <v>326</v>
      </c>
      <c r="D35" s="81" t="s">
        <v>330</v>
      </c>
      <c r="E35" s="87">
        <v>0.22</v>
      </c>
      <c r="F35" s="88">
        <v>5.5154748025647722</v>
      </c>
      <c r="G35" s="88">
        <v>1.2134044565642497</v>
      </c>
    </row>
    <row r="36" spans="1:7" ht="28.95" customHeight="1">
      <c r="A36" s="81" t="s">
        <v>334</v>
      </c>
      <c r="B36" s="82" t="s">
        <v>335</v>
      </c>
      <c r="C36" s="81" t="s">
        <v>326</v>
      </c>
      <c r="D36" s="81" t="s">
        <v>330</v>
      </c>
      <c r="E36" s="87">
        <v>1.2200000000000001E-2</v>
      </c>
      <c r="F36" s="88">
        <v>318.17095513230169</v>
      </c>
      <c r="G36" s="88">
        <v>3.8816472840937157</v>
      </c>
    </row>
    <row r="37" spans="1:7" ht="21" customHeight="1">
      <c r="A37" s="81" t="s">
        <v>336</v>
      </c>
      <c r="B37" s="82" t="s">
        <v>337</v>
      </c>
      <c r="C37" s="81" t="s">
        <v>326</v>
      </c>
      <c r="D37" s="81" t="s">
        <v>298</v>
      </c>
      <c r="E37" s="87">
        <v>0.95</v>
      </c>
      <c r="F37" s="88">
        <v>15.903751691569376</v>
      </c>
      <c r="G37" s="88">
        <v>15.561792253810363</v>
      </c>
    </row>
    <row r="38" spans="1:7" ht="28.95" customHeight="1">
      <c r="A38" s="81" t="s">
        <v>324</v>
      </c>
      <c r="B38" s="82" t="s">
        <v>325</v>
      </c>
      <c r="C38" s="81" t="s">
        <v>326</v>
      </c>
      <c r="D38" s="81" t="s">
        <v>298</v>
      </c>
      <c r="E38" s="87">
        <v>0.47</v>
      </c>
      <c r="F38" s="88">
        <v>11.500963979608978</v>
      </c>
      <c r="G38" s="88">
        <v>5.567560068961166</v>
      </c>
    </row>
    <row r="39" spans="1:7" ht="15" customHeight="1">
      <c r="A39" s="85"/>
      <c r="B39" s="85"/>
      <c r="C39" s="85"/>
      <c r="D39" s="85"/>
      <c r="E39" s="96" t="s">
        <v>309</v>
      </c>
      <c r="F39" s="97"/>
      <c r="G39" s="86">
        <v>26.224883669934062</v>
      </c>
    </row>
    <row r="40" spans="1:7" ht="10.050000000000001" customHeight="1">
      <c r="A40" s="85"/>
      <c r="B40" s="85"/>
      <c r="C40" s="85"/>
      <c r="D40" s="85"/>
      <c r="E40" s="90"/>
      <c r="F40" s="90"/>
      <c r="G40" s="90"/>
    </row>
    <row r="41" spans="1:7" ht="19.95" customHeight="1">
      <c r="A41" s="128" t="s">
        <v>338</v>
      </c>
      <c r="B41" s="129"/>
      <c r="C41" s="129"/>
      <c r="D41" s="129"/>
      <c r="E41" s="129"/>
      <c r="F41" s="129"/>
      <c r="G41" s="130"/>
    </row>
    <row r="42" spans="1:7" ht="28.95" customHeight="1">
      <c r="A42" s="81" t="s">
        <v>339</v>
      </c>
      <c r="B42" s="82" t="s">
        <v>340</v>
      </c>
      <c r="C42" s="81" t="s">
        <v>297</v>
      </c>
      <c r="D42" s="81" t="s">
        <v>330</v>
      </c>
      <c r="E42" s="83">
        <v>2</v>
      </c>
      <c r="F42" s="84">
        <v>0.54675141521076864</v>
      </c>
      <c r="G42" s="84">
        <v>1.0935028304215373</v>
      </c>
    </row>
    <row r="43" spans="1:7" ht="21" customHeight="1">
      <c r="A43" s="81" t="s">
        <v>341</v>
      </c>
      <c r="B43" s="82" t="s">
        <v>342</v>
      </c>
      <c r="C43" s="81" t="s">
        <v>297</v>
      </c>
      <c r="D43" s="81" t="s">
        <v>330</v>
      </c>
      <c r="E43" s="83">
        <v>1</v>
      </c>
      <c r="F43" s="84">
        <v>162.21251197595282</v>
      </c>
      <c r="G43" s="84">
        <v>162.21251197595282</v>
      </c>
    </row>
    <row r="44" spans="1:7" ht="21" customHeight="1">
      <c r="A44" s="81" t="s">
        <v>343</v>
      </c>
      <c r="B44" s="82" t="s">
        <v>344</v>
      </c>
      <c r="C44" s="81" t="s">
        <v>297</v>
      </c>
      <c r="D44" s="81" t="s">
        <v>298</v>
      </c>
      <c r="E44" s="83">
        <v>0.45739999999999997</v>
      </c>
      <c r="F44" s="84">
        <v>17.793401319578525</v>
      </c>
      <c r="G44" s="84">
        <v>8.1341263175216127</v>
      </c>
    </row>
    <row r="45" spans="1:7" ht="21" customHeight="1">
      <c r="A45" s="81" t="s">
        <v>345</v>
      </c>
      <c r="B45" s="82" t="s">
        <v>346</v>
      </c>
      <c r="C45" s="81" t="s">
        <v>297</v>
      </c>
      <c r="D45" s="81" t="s">
        <v>298</v>
      </c>
      <c r="E45" s="83">
        <v>0.45739999999999997</v>
      </c>
      <c r="F45" s="84">
        <v>22.244149681996014</v>
      </c>
      <c r="G45" s="84">
        <v>10.167657896902014</v>
      </c>
    </row>
    <row r="46" spans="1:7" ht="15" customHeight="1">
      <c r="A46" s="85"/>
      <c r="B46" s="85"/>
      <c r="C46" s="85"/>
      <c r="D46" s="85"/>
      <c r="E46" s="96" t="s">
        <v>309</v>
      </c>
      <c r="F46" s="97"/>
      <c r="G46" s="86">
        <v>181.60779902079798</v>
      </c>
    </row>
    <row r="47" spans="1:7" ht="10.050000000000001" customHeight="1">
      <c r="A47" s="85"/>
      <c r="B47" s="85"/>
      <c r="C47" s="85"/>
      <c r="D47" s="85"/>
      <c r="E47" s="90"/>
      <c r="F47" s="90"/>
      <c r="G47" s="90"/>
    </row>
    <row r="48" spans="1:7" ht="19.95" customHeight="1">
      <c r="A48" s="128" t="s">
        <v>347</v>
      </c>
      <c r="B48" s="129"/>
      <c r="C48" s="129"/>
      <c r="D48" s="129"/>
      <c r="E48" s="129"/>
      <c r="F48" s="129"/>
      <c r="G48" s="130"/>
    </row>
    <row r="49" spans="1:7" ht="28.95" customHeight="1">
      <c r="A49" s="95" t="s">
        <v>339</v>
      </c>
      <c r="B49" s="95" t="s">
        <v>340</v>
      </c>
      <c r="C49" s="81" t="s">
        <v>297</v>
      </c>
      <c r="D49" s="81" t="s">
        <v>330</v>
      </c>
      <c r="E49" s="83">
        <v>2</v>
      </c>
      <c r="F49" s="84">
        <v>0.54675141521076864</v>
      </c>
      <c r="G49" s="84">
        <v>1.0935028304215373</v>
      </c>
    </row>
    <row r="50" spans="1:7" ht="21" customHeight="1">
      <c r="A50" s="81" t="s">
        <v>348</v>
      </c>
      <c r="B50" s="82" t="s">
        <v>349</v>
      </c>
      <c r="C50" s="81" t="s">
        <v>297</v>
      </c>
      <c r="D50" s="81" t="s">
        <v>330</v>
      </c>
      <c r="E50" s="93">
        <v>1</v>
      </c>
      <c r="F50" s="94">
        <v>556.1517027003573</v>
      </c>
      <c r="G50" s="84">
        <v>556.1517027003573</v>
      </c>
    </row>
    <row r="51" spans="1:7" ht="21" customHeight="1">
      <c r="A51" s="81" t="s">
        <v>343</v>
      </c>
      <c r="B51" s="82" t="s">
        <v>344</v>
      </c>
      <c r="C51" s="81" t="s">
        <v>297</v>
      </c>
      <c r="D51" s="81" t="s">
        <v>298</v>
      </c>
      <c r="E51" s="83">
        <v>0.45739999999999997</v>
      </c>
      <c r="F51" s="84">
        <v>17.793401319578525</v>
      </c>
      <c r="G51" s="84">
        <v>8.1341263175216127</v>
      </c>
    </row>
    <row r="52" spans="1:7" ht="21" customHeight="1">
      <c r="A52" s="81" t="s">
        <v>345</v>
      </c>
      <c r="B52" s="82" t="s">
        <v>346</v>
      </c>
      <c r="C52" s="81" t="s">
        <v>297</v>
      </c>
      <c r="D52" s="81" t="s">
        <v>298</v>
      </c>
      <c r="E52" s="83">
        <v>0.45739999999999997</v>
      </c>
      <c r="F52" s="84">
        <v>22.244149681996014</v>
      </c>
      <c r="G52" s="84">
        <v>10.167657896902014</v>
      </c>
    </row>
    <row r="53" spans="1:7" ht="15" customHeight="1">
      <c r="A53" s="85"/>
      <c r="B53" s="85"/>
      <c r="C53" s="85"/>
      <c r="D53" s="85"/>
      <c r="E53" s="96" t="s">
        <v>309</v>
      </c>
      <c r="F53" s="97"/>
      <c r="G53" s="86">
        <v>575.5469897452025</v>
      </c>
    </row>
    <row r="54" spans="1:7" ht="10.050000000000001" customHeight="1">
      <c r="A54" s="85"/>
      <c r="B54" s="85"/>
      <c r="C54" s="85"/>
      <c r="D54" s="85"/>
      <c r="E54" s="90"/>
      <c r="F54" s="90"/>
      <c r="G54" s="90"/>
    </row>
    <row r="55" spans="1:7" ht="27" customHeight="1">
      <c r="A55" s="128" t="s">
        <v>350</v>
      </c>
      <c r="B55" s="129"/>
      <c r="C55" s="129"/>
      <c r="D55" s="129"/>
      <c r="E55" s="129"/>
      <c r="F55" s="129"/>
      <c r="G55" s="130"/>
    </row>
    <row r="56" spans="1:7" ht="21" customHeight="1">
      <c r="A56" s="81" t="s">
        <v>351</v>
      </c>
      <c r="B56" s="82" t="s">
        <v>352</v>
      </c>
      <c r="C56" s="81" t="s">
        <v>326</v>
      </c>
      <c r="D56" s="81" t="s">
        <v>330</v>
      </c>
      <c r="E56" s="91">
        <v>2</v>
      </c>
      <c r="F56" s="92">
        <v>3039.5349991080348</v>
      </c>
      <c r="G56" s="88">
        <v>6079.0699982160695</v>
      </c>
    </row>
    <row r="57" spans="1:7" ht="15" customHeight="1">
      <c r="A57" s="81" t="s">
        <v>353</v>
      </c>
      <c r="B57" s="82" t="s">
        <v>354</v>
      </c>
      <c r="C57" s="81" t="s">
        <v>326</v>
      </c>
      <c r="D57" s="81" t="s">
        <v>330</v>
      </c>
      <c r="E57" s="87">
        <v>1</v>
      </c>
      <c r="F57" s="88">
        <v>227.96656375261631</v>
      </c>
      <c r="G57" s="88">
        <v>227.96656375261631</v>
      </c>
    </row>
    <row r="58" spans="1:7" ht="15" customHeight="1">
      <c r="A58" s="81" t="s">
        <v>355</v>
      </c>
      <c r="B58" s="82" t="s">
        <v>356</v>
      </c>
      <c r="C58" s="81" t="s">
        <v>326</v>
      </c>
      <c r="D58" s="81" t="s">
        <v>357</v>
      </c>
      <c r="E58" s="87">
        <v>4</v>
      </c>
      <c r="F58" s="88">
        <v>5.1126053387252588</v>
      </c>
      <c r="G58" s="88">
        <v>20.450421354901035</v>
      </c>
    </row>
    <row r="59" spans="1:7" ht="21" customHeight="1">
      <c r="A59" s="95" t="s">
        <v>358</v>
      </c>
      <c r="B59" s="95" t="s">
        <v>359</v>
      </c>
      <c r="C59" s="81" t="s">
        <v>326</v>
      </c>
      <c r="D59" s="81" t="s">
        <v>357</v>
      </c>
      <c r="E59" s="91">
        <v>20</v>
      </c>
      <c r="F59" s="92">
        <v>1.7361755465464761</v>
      </c>
      <c r="G59" s="88">
        <v>34.723510930929521</v>
      </c>
    </row>
    <row r="60" spans="1:7" ht="15" customHeight="1">
      <c r="A60" s="81" t="s">
        <v>360</v>
      </c>
      <c r="B60" s="82" t="s">
        <v>361</v>
      </c>
      <c r="C60" s="81" t="s">
        <v>326</v>
      </c>
      <c r="D60" s="81" t="s">
        <v>330</v>
      </c>
      <c r="E60" s="87">
        <v>1</v>
      </c>
      <c r="F60" s="88">
        <v>50.281945939207887</v>
      </c>
      <c r="G60" s="88">
        <v>50.281945939207887</v>
      </c>
    </row>
    <row r="61" spans="1:7" ht="15" customHeight="1">
      <c r="A61" s="81" t="s">
        <v>362</v>
      </c>
      <c r="B61" s="82" t="s">
        <v>363</v>
      </c>
      <c r="C61" s="81" t="s">
        <v>326</v>
      </c>
      <c r="D61" s="81" t="s">
        <v>330</v>
      </c>
      <c r="E61" s="87">
        <v>1</v>
      </c>
      <c r="F61" s="88">
        <v>78.904862131996211</v>
      </c>
      <c r="G61" s="88">
        <v>78.904862131996211</v>
      </c>
    </row>
    <row r="62" spans="1:7" ht="28.95" customHeight="1">
      <c r="A62" s="81" t="s">
        <v>364</v>
      </c>
      <c r="B62" s="82" t="s">
        <v>365</v>
      </c>
      <c r="C62" s="81" t="s">
        <v>326</v>
      </c>
      <c r="D62" s="81" t="s">
        <v>330</v>
      </c>
      <c r="E62" s="87">
        <v>1</v>
      </c>
      <c r="F62" s="88">
        <v>678.09645255254156</v>
      </c>
      <c r="G62" s="88">
        <v>678.09645255254156</v>
      </c>
    </row>
    <row r="63" spans="1:7" ht="15" customHeight="1">
      <c r="A63" s="81" t="s">
        <v>366</v>
      </c>
      <c r="B63" s="82" t="s">
        <v>367</v>
      </c>
      <c r="C63" s="81" t="s">
        <v>326</v>
      </c>
      <c r="D63" s="81" t="s">
        <v>330</v>
      </c>
      <c r="E63" s="87">
        <v>1</v>
      </c>
      <c r="F63" s="88">
        <v>7.6928883333164295</v>
      </c>
      <c r="G63" s="88">
        <v>7.6928883333164295</v>
      </c>
    </row>
    <row r="64" spans="1:7" ht="21" customHeight="1">
      <c r="A64" s="81" t="s">
        <v>368</v>
      </c>
      <c r="B64" s="82" t="s">
        <v>369</v>
      </c>
      <c r="C64" s="81" t="s">
        <v>326</v>
      </c>
      <c r="D64" s="81" t="s">
        <v>330</v>
      </c>
      <c r="E64" s="87">
        <v>5</v>
      </c>
      <c r="F64" s="88">
        <v>225.00259555436844</v>
      </c>
      <c r="G64" s="88">
        <v>1125.0129777718421</v>
      </c>
    </row>
    <row r="65" spans="1:7" ht="21" customHeight="1">
      <c r="A65" s="81" t="s">
        <v>370</v>
      </c>
      <c r="B65" s="82" t="s">
        <v>371</v>
      </c>
      <c r="C65" s="81" t="s">
        <v>326</v>
      </c>
      <c r="D65" s="81" t="s">
        <v>357</v>
      </c>
      <c r="E65" s="91">
        <v>1.2</v>
      </c>
      <c r="F65" s="92">
        <v>13.496127038623712</v>
      </c>
      <c r="G65" s="88">
        <v>16.195352446348455</v>
      </c>
    </row>
    <row r="66" spans="1:7" ht="21" customHeight="1">
      <c r="A66" s="95" t="s">
        <v>372</v>
      </c>
      <c r="B66" s="95" t="s">
        <v>373</v>
      </c>
      <c r="C66" s="81" t="s">
        <v>326</v>
      </c>
      <c r="D66" s="81" t="s">
        <v>357</v>
      </c>
      <c r="E66" s="87">
        <v>5.5</v>
      </c>
      <c r="F66" s="88">
        <v>63.279282213077913</v>
      </c>
      <c r="G66" s="88">
        <v>348.03605217192853</v>
      </c>
    </row>
    <row r="67" spans="1:7" ht="15" customHeight="1">
      <c r="A67" s="81" t="s">
        <v>374</v>
      </c>
      <c r="B67" s="82" t="s">
        <v>375</v>
      </c>
      <c r="C67" s="81" t="s">
        <v>326</v>
      </c>
      <c r="D67" s="81" t="s">
        <v>330</v>
      </c>
      <c r="E67" s="87">
        <v>1</v>
      </c>
      <c r="F67" s="88">
        <v>148.27514695312391</v>
      </c>
      <c r="G67" s="88">
        <v>148.27514695312391</v>
      </c>
    </row>
    <row r="68" spans="1:7" ht="15" customHeight="1">
      <c r="A68" s="81" t="s">
        <v>376</v>
      </c>
      <c r="B68" s="82" t="s">
        <v>377</v>
      </c>
      <c r="C68" s="81" t="s">
        <v>326</v>
      </c>
      <c r="D68" s="81" t="s">
        <v>330</v>
      </c>
      <c r="E68" s="91">
        <v>1</v>
      </c>
      <c r="F68" s="92">
        <v>277.50032354469369</v>
      </c>
      <c r="G68" s="88">
        <v>277.50032354469369</v>
      </c>
    </row>
    <row r="69" spans="1:7" ht="21" customHeight="1">
      <c r="A69" s="81" t="s">
        <v>378</v>
      </c>
      <c r="B69" s="82" t="s">
        <v>379</v>
      </c>
      <c r="C69" s="81" t="s">
        <v>326</v>
      </c>
      <c r="D69" s="81" t="s">
        <v>330</v>
      </c>
      <c r="E69" s="87">
        <v>1</v>
      </c>
      <c r="F69" s="88">
        <v>231.18951946333243</v>
      </c>
      <c r="G69" s="88">
        <v>231.18951946333243</v>
      </c>
    </row>
    <row r="70" spans="1:7" ht="28.95" customHeight="1">
      <c r="A70" s="95" t="s">
        <v>380</v>
      </c>
      <c r="B70" s="95" t="s">
        <v>381</v>
      </c>
      <c r="C70" s="81" t="s">
        <v>326</v>
      </c>
      <c r="D70" s="81" t="s">
        <v>298</v>
      </c>
      <c r="E70" s="87">
        <v>16.100000000000001</v>
      </c>
      <c r="F70" s="88">
        <v>15.903751691569376</v>
      </c>
      <c r="G70" s="88">
        <v>263.73187593277464</v>
      </c>
    </row>
    <row r="71" spans="1:7" ht="28.95" customHeight="1">
      <c r="A71" s="81" t="s">
        <v>382</v>
      </c>
      <c r="B71" s="82" t="s">
        <v>383</v>
      </c>
      <c r="C71" s="81" t="s">
        <v>326</v>
      </c>
      <c r="D71" s="81" t="s">
        <v>298</v>
      </c>
      <c r="E71" s="87">
        <v>6.9</v>
      </c>
      <c r="F71" s="88">
        <v>15.903751691569376</v>
      </c>
      <c r="G71" s="88">
        <v>113.02790571920302</v>
      </c>
    </row>
    <row r="72" spans="1:7" ht="21" customHeight="1">
      <c r="A72" s="81" t="s">
        <v>384</v>
      </c>
      <c r="B72" s="82" t="s">
        <v>385</v>
      </c>
      <c r="C72" s="81" t="s">
        <v>326</v>
      </c>
      <c r="D72" s="81" t="s">
        <v>298</v>
      </c>
      <c r="E72" s="87">
        <v>12</v>
      </c>
      <c r="F72" s="88">
        <v>15.903751691569376</v>
      </c>
      <c r="G72" s="88">
        <v>196.5703709077975</v>
      </c>
    </row>
    <row r="73" spans="1:7" ht="28.95" customHeight="1">
      <c r="A73" s="81" t="s">
        <v>324</v>
      </c>
      <c r="B73" s="82" t="s">
        <v>325</v>
      </c>
      <c r="C73" s="81" t="s">
        <v>326</v>
      </c>
      <c r="D73" s="81" t="s">
        <v>298</v>
      </c>
      <c r="E73" s="87">
        <v>20</v>
      </c>
      <c r="F73" s="88">
        <v>11.500963979608978</v>
      </c>
      <c r="G73" s="88">
        <v>236.91985797994494</v>
      </c>
    </row>
    <row r="74" spans="1:7" ht="37.950000000000003" customHeight="1">
      <c r="A74" s="81" t="s">
        <v>386</v>
      </c>
      <c r="B74" s="82" t="s">
        <v>387</v>
      </c>
      <c r="C74" s="81" t="s">
        <v>326</v>
      </c>
      <c r="D74" s="81" t="s">
        <v>388</v>
      </c>
      <c r="E74" s="87">
        <v>0.2</v>
      </c>
      <c r="F74" s="88">
        <v>257.25133692171238</v>
      </c>
      <c r="G74" s="88">
        <v>51.450267384342474</v>
      </c>
    </row>
    <row r="75" spans="1:7" ht="15" customHeight="1">
      <c r="A75" s="85"/>
      <c r="B75" s="85"/>
      <c r="C75" s="85"/>
      <c r="D75" s="85"/>
      <c r="E75" s="96" t="s">
        <v>309</v>
      </c>
      <c r="F75" s="97"/>
      <c r="G75" s="86">
        <v>10185.096389408211</v>
      </c>
    </row>
    <row r="76" spans="1:7" ht="10.050000000000001" customHeight="1">
      <c r="A76" s="85"/>
      <c r="B76" s="85"/>
      <c r="C76" s="85"/>
      <c r="D76" s="85"/>
      <c r="E76" s="90"/>
      <c r="F76" s="90"/>
      <c r="G76" s="90"/>
    </row>
    <row r="77" spans="1:7" ht="19.95" customHeight="1">
      <c r="A77" s="128" t="s">
        <v>389</v>
      </c>
      <c r="B77" s="129"/>
      <c r="C77" s="129"/>
      <c r="D77" s="129"/>
      <c r="E77" s="129"/>
      <c r="F77" s="129"/>
      <c r="G77" s="130"/>
    </row>
    <row r="78" spans="1:7" ht="28.95" customHeight="1">
      <c r="A78" s="81" t="s">
        <v>390</v>
      </c>
      <c r="B78" s="82" t="s">
        <v>391</v>
      </c>
      <c r="C78" s="81" t="s">
        <v>297</v>
      </c>
      <c r="D78" s="81" t="s">
        <v>330</v>
      </c>
      <c r="E78" s="83">
        <v>1</v>
      </c>
      <c r="F78" s="84">
        <v>68.881086186465438</v>
      </c>
      <c r="G78" s="84">
        <v>68.881086186465438</v>
      </c>
    </row>
    <row r="79" spans="1:7" ht="46.05" customHeight="1">
      <c r="A79" s="81" t="s">
        <v>392</v>
      </c>
      <c r="B79" s="82" t="s">
        <v>393</v>
      </c>
      <c r="C79" s="81" t="s">
        <v>297</v>
      </c>
      <c r="D79" s="81" t="s">
        <v>330</v>
      </c>
      <c r="E79" s="83">
        <v>1</v>
      </c>
      <c r="F79" s="84">
        <v>202.64334031127544</v>
      </c>
      <c r="G79" s="84">
        <v>202.64334031127544</v>
      </c>
    </row>
    <row r="80" spans="1:7" ht="28.95" customHeight="1">
      <c r="A80" s="81" t="s">
        <v>394</v>
      </c>
      <c r="B80" s="82" t="s">
        <v>395</v>
      </c>
      <c r="C80" s="81" t="s">
        <v>297</v>
      </c>
      <c r="D80" s="81" t="s">
        <v>330</v>
      </c>
      <c r="E80" s="83">
        <v>1</v>
      </c>
      <c r="F80" s="84">
        <v>14.963722942610511</v>
      </c>
      <c r="G80" s="84">
        <v>14.963722942610511</v>
      </c>
    </row>
    <row r="81" spans="1:7" ht="21" customHeight="1">
      <c r="A81" s="95" t="s">
        <v>396</v>
      </c>
      <c r="B81" s="95" t="s">
        <v>397</v>
      </c>
      <c r="C81" s="81" t="s">
        <v>297</v>
      </c>
      <c r="D81" s="81" t="s">
        <v>330</v>
      </c>
      <c r="E81" s="83">
        <v>1</v>
      </c>
      <c r="F81" s="84">
        <v>224.61891035071176</v>
      </c>
      <c r="G81" s="84">
        <v>224.61891035071176</v>
      </c>
    </row>
    <row r="82" spans="1:7" ht="37.950000000000003" customHeight="1">
      <c r="A82" s="81" t="s">
        <v>398</v>
      </c>
      <c r="B82" s="82" t="s">
        <v>399</v>
      </c>
      <c r="C82" s="81" t="s">
        <v>297</v>
      </c>
      <c r="D82" s="81" t="s">
        <v>330</v>
      </c>
      <c r="E82" s="83">
        <v>1</v>
      </c>
      <c r="F82" s="84">
        <v>502.94415708326733</v>
      </c>
      <c r="G82" s="84">
        <v>502.94415708326733</v>
      </c>
    </row>
    <row r="83" spans="1:7" ht="37.950000000000003" customHeight="1">
      <c r="A83" s="81" t="s">
        <v>400</v>
      </c>
      <c r="B83" s="82" t="s">
        <v>287</v>
      </c>
      <c r="C83" s="81" t="s">
        <v>297</v>
      </c>
      <c r="D83" s="81" t="s">
        <v>330</v>
      </c>
      <c r="E83" s="83">
        <v>1</v>
      </c>
      <c r="F83" s="84">
        <v>157.23419645850737</v>
      </c>
      <c r="G83" s="84">
        <v>157.23419645850737</v>
      </c>
    </row>
    <row r="84" spans="1:7" ht="21" customHeight="1">
      <c r="A84" s="81" t="s">
        <v>343</v>
      </c>
      <c r="B84" s="82" t="s">
        <v>344</v>
      </c>
      <c r="C84" s="81" t="s">
        <v>297</v>
      </c>
      <c r="D84" s="81" t="s">
        <v>298</v>
      </c>
      <c r="E84" s="83">
        <v>1.9053</v>
      </c>
      <c r="F84" s="84">
        <v>17.793401319578525</v>
      </c>
      <c r="G84" s="84">
        <v>33.898587743067665</v>
      </c>
    </row>
    <row r="85" spans="1:7" ht="21" customHeight="1">
      <c r="A85" s="81" t="s">
        <v>345</v>
      </c>
      <c r="B85" s="82" t="s">
        <v>346</v>
      </c>
      <c r="C85" s="81" t="s">
        <v>297</v>
      </c>
      <c r="D85" s="81" t="s">
        <v>298</v>
      </c>
      <c r="E85" s="83">
        <v>1.9053</v>
      </c>
      <c r="F85" s="84">
        <v>22.244149681996014</v>
      </c>
      <c r="G85" s="84">
        <v>42.378030743880281</v>
      </c>
    </row>
    <row r="86" spans="1:7" ht="37.950000000000003" customHeight="1">
      <c r="A86" s="81" t="s">
        <v>401</v>
      </c>
      <c r="B86" s="82" t="s">
        <v>402</v>
      </c>
      <c r="C86" s="81" t="s">
        <v>297</v>
      </c>
      <c r="D86" s="81" t="s">
        <v>388</v>
      </c>
      <c r="E86" s="93">
        <v>0.29399999999999998</v>
      </c>
      <c r="F86" s="94">
        <v>476.73845767351605</v>
      </c>
      <c r="G86" s="84">
        <v>140.16020489578514</v>
      </c>
    </row>
    <row r="87" spans="1:7" ht="15" customHeight="1">
      <c r="A87" s="85"/>
      <c r="B87" s="85"/>
      <c r="C87" s="85"/>
      <c r="D87" s="85"/>
      <c r="E87" s="96" t="s">
        <v>309</v>
      </c>
      <c r="F87" s="97"/>
      <c r="G87" s="86">
        <v>1387.7222367155709</v>
      </c>
    </row>
    <row r="88" spans="1:7" ht="10.050000000000001" customHeight="1">
      <c r="A88" s="85"/>
      <c r="B88" s="85"/>
      <c r="C88" s="85"/>
      <c r="D88" s="85"/>
      <c r="E88" s="90"/>
      <c r="F88" s="90"/>
      <c r="G88" s="90"/>
    </row>
    <row r="89" spans="1:7" ht="19.95" customHeight="1">
      <c r="A89" s="128" t="s">
        <v>403</v>
      </c>
      <c r="B89" s="129"/>
      <c r="C89" s="129"/>
      <c r="D89" s="129"/>
      <c r="E89" s="129"/>
      <c r="F89" s="129"/>
      <c r="G89" s="130"/>
    </row>
    <row r="90" spans="1:7" ht="37.950000000000003" customHeight="1">
      <c r="A90" s="81" t="s">
        <v>404</v>
      </c>
      <c r="B90" s="82" t="s">
        <v>405</v>
      </c>
      <c r="C90" s="81" t="s">
        <v>297</v>
      </c>
      <c r="D90" s="81" t="s">
        <v>330</v>
      </c>
      <c r="E90" s="83">
        <v>1</v>
      </c>
      <c r="F90" s="84">
        <v>253.35693210459709</v>
      </c>
      <c r="G90" s="84">
        <v>253.35693210459709</v>
      </c>
    </row>
    <row r="91" spans="1:7" ht="21" customHeight="1">
      <c r="A91" s="81" t="s">
        <v>343</v>
      </c>
      <c r="B91" s="82" t="s">
        <v>344</v>
      </c>
      <c r="C91" s="81" t="s">
        <v>297</v>
      </c>
      <c r="D91" s="81" t="s">
        <v>298</v>
      </c>
      <c r="E91" s="93">
        <v>0.1416</v>
      </c>
      <c r="F91" s="94">
        <v>17.793401319578525</v>
      </c>
      <c r="G91" s="84">
        <v>2.5131380839512527</v>
      </c>
    </row>
    <row r="92" spans="1:7" ht="21" customHeight="1">
      <c r="A92" s="81" t="s">
        <v>345</v>
      </c>
      <c r="B92" s="82" t="s">
        <v>346</v>
      </c>
      <c r="C92" s="81" t="s">
        <v>297</v>
      </c>
      <c r="D92" s="81" t="s">
        <v>298</v>
      </c>
      <c r="E92" s="83">
        <v>0.1416</v>
      </c>
      <c r="F92" s="84">
        <v>22.244149681996014</v>
      </c>
      <c r="G92" s="84">
        <v>3.1462186699847741</v>
      </c>
    </row>
    <row r="93" spans="1:7" ht="15" customHeight="1">
      <c r="A93" s="85"/>
      <c r="B93" s="85"/>
      <c r="C93" s="85"/>
      <c r="D93" s="85"/>
      <c r="E93" s="96" t="s">
        <v>309</v>
      </c>
      <c r="F93" s="97"/>
      <c r="G93" s="86">
        <v>259.01628885853307</v>
      </c>
    </row>
    <row r="94" spans="1:7" ht="10.050000000000001" customHeight="1">
      <c r="A94" s="85"/>
      <c r="B94" s="85"/>
      <c r="C94" s="85"/>
      <c r="D94" s="85"/>
      <c r="E94" s="90"/>
      <c r="F94" s="90"/>
      <c r="G94" s="90"/>
    </row>
    <row r="95" spans="1:7" ht="19.95" customHeight="1">
      <c r="A95" s="128" t="s">
        <v>406</v>
      </c>
      <c r="B95" s="129"/>
      <c r="C95" s="129"/>
      <c r="D95" s="129"/>
      <c r="E95" s="129"/>
      <c r="F95" s="129"/>
      <c r="G95" s="130"/>
    </row>
    <row r="96" spans="1:7" ht="15" customHeight="1">
      <c r="A96" s="81" t="s">
        <v>407</v>
      </c>
      <c r="B96" s="82" t="s">
        <v>408</v>
      </c>
      <c r="C96" s="81" t="s">
        <v>297</v>
      </c>
      <c r="D96" s="81" t="s">
        <v>330</v>
      </c>
      <c r="E96" s="83">
        <v>0.1661</v>
      </c>
      <c r="F96" s="84">
        <v>8.5082193910868735</v>
      </c>
      <c r="G96" s="84">
        <v>1.4100431234382982</v>
      </c>
    </row>
    <row r="97" spans="1:7" ht="21" customHeight="1">
      <c r="A97" s="81" t="s">
        <v>409</v>
      </c>
      <c r="B97" s="82" t="s">
        <v>410</v>
      </c>
      <c r="C97" s="81" t="s">
        <v>297</v>
      </c>
      <c r="D97" s="81" t="s">
        <v>411</v>
      </c>
      <c r="E97" s="83">
        <v>3.9399999999999998E-2</v>
      </c>
      <c r="F97" s="84">
        <v>34.771471581386606</v>
      </c>
      <c r="G97" s="84">
        <v>1.3620824729812131</v>
      </c>
    </row>
    <row r="98" spans="1:7" ht="21" customHeight="1">
      <c r="A98" s="81" t="s">
        <v>412</v>
      </c>
      <c r="B98" s="82" t="s">
        <v>413</v>
      </c>
      <c r="C98" s="81" t="s">
        <v>297</v>
      </c>
      <c r="D98" s="81" t="s">
        <v>330</v>
      </c>
      <c r="E98" s="83">
        <v>1</v>
      </c>
      <c r="F98" s="84">
        <v>2311.1566006162848</v>
      </c>
      <c r="G98" s="84">
        <v>2311.1566006162848</v>
      </c>
    </row>
    <row r="99" spans="1:7" ht="21" customHeight="1">
      <c r="A99" s="81" t="s">
        <v>343</v>
      </c>
      <c r="B99" s="82" t="s">
        <v>344</v>
      </c>
      <c r="C99" s="81" t="s">
        <v>297</v>
      </c>
      <c r="D99" s="81" t="s">
        <v>298</v>
      </c>
      <c r="E99" s="83">
        <v>4.4385000000000003</v>
      </c>
      <c r="F99" s="84">
        <v>17.793401319578525</v>
      </c>
      <c r="G99" s="84">
        <v>78.972007042636122</v>
      </c>
    </row>
    <row r="100" spans="1:7" ht="21" customHeight="1">
      <c r="A100" s="81" t="s">
        <v>345</v>
      </c>
      <c r="B100" s="82" t="s">
        <v>346</v>
      </c>
      <c r="C100" s="81" t="s">
        <v>297</v>
      </c>
      <c r="D100" s="81" t="s">
        <v>298</v>
      </c>
      <c r="E100" s="83">
        <v>4.4385000000000003</v>
      </c>
      <c r="F100" s="84">
        <v>22.244149681996014</v>
      </c>
      <c r="G100" s="84">
        <v>98.722202900863707</v>
      </c>
    </row>
    <row r="101" spans="1:7" ht="15" customHeight="1">
      <c r="A101" s="85"/>
      <c r="B101" s="85"/>
      <c r="C101" s="85"/>
      <c r="D101" s="85"/>
      <c r="E101" s="96" t="s">
        <v>309</v>
      </c>
      <c r="F101" s="97"/>
      <c r="G101" s="86">
        <v>2491.6229361562046</v>
      </c>
    </row>
    <row r="102" spans="1:7" ht="10.050000000000001" customHeight="1">
      <c r="A102" s="85"/>
      <c r="B102" s="85"/>
      <c r="C102" s="85"/>
      <c r="D102" s="85"/>
      <c r="E102" s="90"/>
      <c r="F102" s="90"/>
      <c r="G102" s="90"/>
    </row>
    <row r="103" spans="1:7" ht="19.95" customHeight="1">
      <c r="A103" s="128" t="s">
        <v>414</v>
      </c>
      <c r="B103" s="129"/>
      <c r="C103" s="129"/>
      <c r="D103" s="129"/>
      <c r="E103" s="129"/>
      <c r="F103" s="129"/>
      <c r="G103" s="130"/>
    </row>
    <row r="104" spans="1:7" ht="21" customHeight="1">
      <c r="A104" s="95" t="s">
        <v>415</v>
      </c>
      <c r="B104" s="95" t="s">
        <v>416</v>
      </c>
      <c r="C104" s="81" t="s">
        <v>297</v>
      </c>
      <c r="D104" s="81" t="s">
        <v>357</v>
      </c>
      <c r="E104" s="83">
        <v>1.0389999999999999</v>
      </c>
      <c r="F104" s="84">
        <v>137.91564645439357</v>
      </c>
      <c r="G104" s="84">
        <v>143.28723930558706</v>
      </c>
    </row>
    <row r="105" spans="1:7" ht="21" customHeight="1">
      <c r="A105" s="81" t="s">
        <v>343</v>
      </c>
      <c r="B105" s="82" t="s">
        <v>344</v>
      </c>
      <c r="C105" s="81" t="s">
        <v>297</v>
      </c>
      <c r="D105" s="81" t="s">
        <v>298</v>
      </c>
      <c r="E105" s="83">
        <v>0.13</v>
      </c>
      <c r="F105" s="84">
        <v>17.793401319578525</v>
      </c>
      <c r="G105" s="84">
        <v>2.311703352031496</v>
      </c>
    </row>
    <row r="106" spans="1:7" ht="21" customHeight="1">
      <c r="A106" s="81" t="s">
        <v>345</v>
      </c>
      <c r="B106" s="82" t="s">
        <v>346</v>
      </c>
      <c r="C106" s="81" t="s">
        <v>297</v>
      </c>
      <c r="D106" s="81" t="s">
        <v>298</v>
      </c>
      <c r="E106" s="93">
        <v>0.13</v>
      </c>
      <c r="F106" s="94">
        <v>22.244149681996014</v>
      </c>
      <c r="G106" s="84">
        <v>2.8872311575165153</v>
      </c>
    </row>
    <row r="107" spans="1:7" ht="15" customHeight="1">
      <c r="A107" s="81" t="s">
        <v>417</v>
      </c>
      <c r="B107" s="82" t="s">
        <v>418</v>
      </c>
      <c r="C107" s="81" t="s">
        <v>297</v>
      </c>
      <c r="D107" s="81" t="s">
        <v>298</v>
      </c>
      <c r="E107" s="83">
        <v>0.13</v>
      </c>
      <c r="F107" s="84">
        <v>24.939538237684186</v>
      </c>
      <c r="G107" s="84">
        <v>3.2421399708989442</v>
      </c>
    </row>
    <row r="108" spans="1:7" ht="15" customHeight="1">
      <c r="A108" s="85"/>
      <c r="B108" s="85"/>
      <c r="C108" s="85"/>
      <c r="D108" s="85"/>
      <c r="E108" s="96" t="s">
        <v>309</v>
      </c>
      <c r="F108" s="97"/>
      <c r="G108" s="86">
        <v>151.72831378603402</v>
      </c>
    </row>
    <row r="109" spans="1:7" ht="10.050000000000001" customHeight="1">
      <c r="A109" s="85"/>
      <c r="B109" s="85"/>
      <c r="C109" s="85"/>
      <c r="D109" s="85"/>
      <c r="E109" s="90"/>
      <c r="F109" s="90"/>
      <c r="G109" s="90"/>
    </row>
    <row r="110" spans="1:7" ht="19.95" customHeight="1">
      <c r="A110" s="128" t="s">
        <v>419</v>
      </c>
      <c r="B110" s="129"/>
      <c r="C110" s="129"/>
      <c r="D110" s="129"/>
      <c r="E110" s="129"/>
      <c r="F110" s="129"/>
      <c r="G110" s="130"/>
    </row>
    <row r="111" spans="1:7" ht="21" customHeight="1">
      <c r="A111" s="81" t="s">
        <v>420</v>
      </c>
      <c r="B111" s="82" t="s">
        <v>421</v>
      </c>
      <c r="C111" s="81" t="s">
        <v>297</v>
      </c>
      <c r="D111" s="81" t="s">
        <v>357</v>
      </c>
      <c r="E111" s="83">
        <v>1.0389999999999999</v>
      </c>
      <c r="F111" s="84">
        <v>83.547453096242023</v>
      </c>
      <c r="G111" s="84">
        <v>86.799185197232376</v>
      </c>
    </row>
    <row r="112" spans="1:7" ht="21" customHeight="1">
      <c r="A112" s="81" t="s">
        <v>343</v>
      </c>
      <c r="B112" s="82" t="s">
        <v>344</v>
      </c>
      <c r="C112" s="81" t="s">
        <v>297</v>
      </c>
      <c r="D112" s="81" t="s">
        <v>298</v>
      </c>
      <c r="E112" s="83">
        <v>0.27600000000000002</v>
      </c>
      <c r="F112" s="84">
        <v>17.793401319578525</v>
      </c>
      <c r="G112" s="84">
        <v>4.9015784767140849</v>
      </c>
    </row>
    <row r="113" spans="1:7" ht="21" customHeight="1">
      <c r="A113" s="81" t="s">
        <v>345</v>
      </c>
      <c r="B113" s="82" t="s">
        <v>346</v>
      </c>
      <c r="C113" s="81" t="s">
        <v>297</v>
      </c>
      <c r="D113" s="81" t="s">
        <v>298</v>
      </c>
      <c r="E113" s="93">
        <v>0.27600000000000002</v>
      </c>
      <c r="F113" s="94">
        <v>22.244149681996014</v>
      </c>
      <c r="G113" s="84">
        <v>6.1389632585068767</v>
      </c>
    </row>
    <row r="114" spans="1:7" ht="15" customHeight="1">
      <c r="A114" s="85"/>
      <c r="B114" s="85"/>
      <c r="C114" s="85"/>
      <c r="D114" s="85"/>
      <c r="E114" s="96" t="s">
        <v>309</v>
      </c>
      <c r="F114" s="97"/>
      <c r="G114" s="86">
        <v>97.839726932453345</v>
      </c>
    </row>
    <row r="115" spans="1:7" ht="10.050000000000001" customHeight="1">
      <c r="A115" s="85"/>
      <c r="B115" s="85"/>
      <c r="C115" s="85"/>
      <c r="D115" s="85"/>
      <c r="E115" s="90"/>
      <c r="F115" s="90"/>
      <c r="G115" s="90"/>
    </row>
    <row r="116" spans="1:7" ht="19.95" customHeight="1">
      <c r="A116" s="128" t="s">
        <v>422</v>
      </c>
      <c r="B116" s="129"/>
      <c r="C116" s="129"/>
      <c r="D116" s="129"/>
      <c r="E116" s="129"/>
      <c r="F116" s="129"/>
      <c r="G116" s="130"/>
    </row>
    <row r="117" spans="1:7" ht="15" customHeight="1">
      <c r="A117" s="81" t="s">
        <v>423</v>
      </c>
      <c r="B117" s="82" t="s">
        <v>424</v>
      </c>
      <c r="C117" s="81" t="s">
        <v>297</v>
      </c>
      <c r="D117" s="81" t="s">
        <v>411</v>
      </c>
      <c r="E117" s="83">
        <v>6.2E-2</v>
      </c>
      <c r="F117" s="84">
        <v>15.107604893981767</v>
      </c>
      <c r="G117" s="84">
        <v>0.93043661886744844</v>
      </c>
    </row>
    <row r="118" spans="1:7" ht="15" customHeight="1">
      <c r="A118" s="81" t="s">
        <v>425</v>
      </c>
      <c r="B118" s="82" t="s">
        <v>426</v>
      </c>
      <c r="C118" s="81" t="s">
        <v>297</v>
      </c>
      <c r="D118" s="81" t="s">
        <v>411</v>
      </c>
      <c r="E118" s="83">
        <v>0.20669999999999999</v>
      </c>
      <c r="F118" s="84">
        <v>33.294283547308389</v>
      </c>
      <c r="G118" s="84">
        <v>6.8775572755459855</v>
      </c>
    </row>
    <row r="119" spans="1:7" ht="15" customHeight="1">
      <c r="A119" s="81" t="s">
        <v>427</v>
      </c>
      <c r="B119" s="82" t="s">
        <v>428</v>
      </c>
      <c r="C119" s="81" t="s">
        <v>297</v>
      </c>
      <c r="D119" s="81" t="s">
        <v>298</v>
      </c>
      <c r="E119" s="83">
        <v>0.52659999999999996</v>
      </c>
      <c r="F119" s="84">
        <v>22.982743699035122</v>
      </c>
      <c r="G119" s="84">
        <v>12.09567604527683</v>
      </c>
    </row>
    <row r="120" spans="1:7" ht="15" customHeight="1">
      <c r="A120" s="85"/>
      <c r="B120" s="85"/>
      <c r="C120" s="85"/>
      <c r="D120" s="85"/>
      <c r="E120" s="96" t="s">
        <v>309</v>
      </c>
      <c r="F120" s="97"/>
      <c r="G120" s="86">
        <v>19.903669939690264</v>
      </c>
    </row>
    <row r="121" spans="1:7" ht="10.050000000000001" customHeight="1">
      <c r="A121" s="85"/>
      <c r="B121" s="85"/>
      <c r="C121" s="85"/>
      <c r="D121" s="85"/>
      <c r="E121" s="90"/>
      <c r="F121" s="90"/>
      <c r="G121" s="90"/>
    </row>
    <row r="122" spans="1:7" ht="19.95" customHeight="1">
      <c r="A122" s="128" t="s">
        <v>429</v>
      </c>
      <c r="B122" s="129"/>
      <c r="C122" s="129"/>
      <c r="D122" s="129"/>
      <c r="E122" s="129"/>
      <c r="F122" s="129"/>
      <c r="G122" s="130"/>
    </row>
    <row r="123" spans="1:7" ht="21" customHeight="1">
      <c r="A123" s="81" t="s">
        <v>384</v>
      </c>
      <c r="B123" s="82" t="s">
        <v>385</v>
      </c>
      <c r="C123" s="81" t="s">
        <v>326</v>
      </c>
      <c r="D123" s="81" t="s">
        <v>298</v>
      </c>
      <c r="E123" s="91">
        <v>2.5</v>
      </c>
      <c r="F123" s="92">
        <v>15.903751691569376</v>
      </c>
      <c r="G123" s="88">
        <v>40.95216060579115</v>
      </c>
    </row>
    <row r="124" spans="1:7" ht="28.95" customHeight="1">
      <c r="A124" s="95" t="s">
        <v>324</v>
      </c>
      <c r="B124" s="95" t="s">
        <v>325</v>
      </c>
      <c r="C124" s="81" t="s">
        <v>326</v>
      </c>
      <c r="D124" s="81" t="s">
        <v>298</v>
      </c>
      <c r="E124" s="87">
        <v>5</v>
      </c>
      <c r="F124" s="88">
        <v>11.500963979608978</v>
      </c>
      <c r="G124" s="88">
        <v>59.229964494986234</v>
      </c>
    </row>
    <row r="125" spans="1:7" ht="21" customHeight="1">
      <c r="A125" s="81" t="s">
        <v>430</v>
      </c>
      <c r="B125" s="82" t="s">
        <v>431</v>
      </c>
      <c r="C125" s="81" t="s">
        <v>326</v>
      </c>
      <c r="D125" s="81" t="s">
        <v>388</v>
      </c>
      <c r="E125" s="87">
        <v>5.0000000000000001E-3</v>
      </c>
      <c r="F125" s="88">
        <v>310.34377697770549</v>
      </c>
      <c r="G125" s="88">
        <v>1.5517188848885273</v>
      </c>
    </row>
    <row r="126" spans="1:7" ht="15" customHeight="1">
      <c r="A126" s="85"/>
      <c r="B126" s="85"/>
      <c r="C126" s="85"/>
      <c r="D126" s="85"/>
      <c r="E126" s="96" t="s">
        <v>309</v>
      </c>
      <c r="F126" s="97"/>
      <c r="G126" s="86">
        <v>101.73413174956865</v>
      </c>
    </row>
    <row r="127" spans="1:7" ht="10.050000000000001" customHeight="1">
      <c r="A127" s="85"/>
      <c r="B127" s="85"/>
      <c r="C127" s="85"/>
      <c r="D127" s="85"/>
      <c r="E127" s="90"/>
      <c r="F127" s="90"/>
      <c r="G127" s="90"/>
    </row>
    <row r="128" spans="1:7" ht="19.95" customHeight="1">
      <c r="A128" s="128" t="s">
        <v>432</v>
      </c>
      <c r="B128" s="129"/>
      <c r="C128" s="129"/>
      <c r="D128" s="129"/>
      <c r="E128" s="129"/>
      <c r="F128" s="129"/>
      <c r="G128" s="130"/>
    </row>
    <row r="129" spans="1:7" ht="28.95" customHeight="1">
      <c r="A129" s="81" t="s">
        <v>324</v>
      </c>
      <c r="B129" s="82" t="s">
        <v>325</v>
      </c>
      <c r="C129" s="81" t="s">
        <v>326</v>
      </c>
      <c r="D129" s="81" t="s">
        <v>298</v>
      </c>
      <c r="E129" s="87">
        <v>4.5</v>
      </c>
      <c r="F129" s="88">
        <v>11.500963979608978</v>
      </c>
      <c r="G129" s="88">
        <v>53.306920084837152</v>
      </c>
    </row>
    <row r="130" spans="1:7" ht="15" customHeight="1">
      <c r="A130" s="85"/>
      <c r="B130" s="85"/>
      <c r="C130" s="85"/>
      <c r="D130" s="85"/>
      <c r="E130" s="96" t="s">
        <v>309</v>
      </c>
      <c r="F130" s="97"/>
      <c r="G130" s="86">
        <v>53.30346691800424</v>
      </c>
    </row>
    <row r="131" spans="1:7" ht="10.050000000000001" customHeight="1">
      <c r="A131" s="85"/>
      <c r="B131" s="85"/>
      <c r="C131" s="85"/>
      <c r="D131" s="85"/>
      <c r="E131" s="90"/>
      <c r="F131" s="90"/>
      <c r="G131" s="90"/>
    </row>
    <row r="132" spans="1:7" ht="19.95" customHeight="1">
      <c r="A132" s="128" t="s">
        <v>433</v>
      </c>
      <c r="B132" s="129"/>
      <c r="C132" s="129"/>
      <c r="D132" s="129"/>
      <c r="E132" s="129"/>
      <c r="F132" s="129"/>
      <c r="G132" s="130"/>
    </row>
    <row r="133" spans="1:7" ht="15" customHeight="1">
      <c r="A133" s="81" t="s">
        <v>434</v>
      </c>
      <c r="B133" s="82" t="s">
        <v>435</v>
      </c>
      <c r="C133" s="81" t="s">
        <v>297</v>
      </c>
      <c r="D133" s="81" t="s">
        <v>298</v>
      </c>
      <c r="E133" s="83">
        <v>0.48149999999999998</v>
      </c>
      <c r="F133" s="84">
        <v>22.109859860716174</v>
      </c>
      <c r="G133" s="84">
        <v>10.637672271381447</v>
      </c>
    </row>
    <row r="134" spans="1:7" ht="15" customHeight="1">
      <c r="A134" s="95" t="s">
        <v>436</v>
      </c>
      <c r="B134" s="95" t="s">
        <v>437</v>
      </c>
      <c r="C134" s="81" t="s">
        <v>297</v>
      </c>
      <c r="D134" s="81" t="s">
        <v>298</v>
      </c>
      <c r="E134" s="83">
        <v>0.21129999999999999</v>
      </c>
      <c r="F134" s="84">
        <v>17.62074297793302</v>
      </c>
      <c r="G134" s="84">
        <v>3.7217464754697938</v>
      </c>
    </row>
    <row r="135" spans="1:7" ht="15" customHeight="1">
      <c r="A135" s="85"/>
      <c r="B135" s="85"/>
      <c r="C135" s="85"/>
      <c r="D135" s="85"/>
      <c r="E135" s="96" t="s">
        <v>309</v>
      </c>
      <c r="F135" s="97"/>
      <c r="G135" s="86">
        <v>14.359418746851242</v>
      </c>
    </row>
    <row r="136" spans="1:7" ht="10.050000000000001" customHeight="1">
      <c r="A136" s="85"/>
      <c r="B136" s="85"/>
      <c r="C136" s="85"/>
      <c r="D136" s="85"/>
      <c r="E136" s="90"/>
      <c r="F136" s="90"/>
      <c r="G136" s="90"/>
    </row>
    <row r="137" spans="1:7" ht="19.95" customHeight="1">
      <c r="A137" s="128" t="s">
        <v>438</v>
      </c>
      <c r="B137" s="129"/>
      <c r="C137" s="129"/>
      <c r="D137" s="129"/>
      <c r="E137" s="129"/>
      <c r="F137" s="129"/>
      <c r="G137" s="130"/>
    </row>
    <row r="138" spans="1:7" ht="28.95" customHeight="1">
      <c r="A138" s="81" t="s">
        <v>439</v>
      </c>
      <c r="B138" s="82" t="s">
        <v>440</v>
      </c>
      <c r="C138" s="81" t="s">
        <v>297</v>
      </c>
      <c r="D138" s="81" t="s">
        <v>441</v>
      </c>
      <c r="E138" s="83">
        <v>6.0299999999999999E-2</v>
      </c>
      <c r="F138" s="84">
        <v>23.011520089309368</v>
      </c>
      <c r="G138" s="84">
        <v>1.3812667331640471</v>
      </c>
    </row>
    <row r="139" spans="1:7" ht="28.95" customHeight="1">
      <c r="A139" s="81" t="s">
        <v>442</v>
      </c>
      <c r="B139" s="82" t="s">
        <v>443</v>
      </c>
      <c r="C139" s="81" t="s">
        <v>297</v>
      </c>
      <c r="D139" s="81" t="s">
        <v>444</v>
      </c>
      <c r="E139" s="83">
        <v>7.8799999999999995E-2</v>
      </c>
      <c r="F139" s="84">
        <v>24.766879896038681</v>
      </c>
      <c r="G139" s="84">
        <v>1.9472024085576498</v>
      </c>
    </row>
    <row r="140" spans="1:7" ht="21" customHeight="1">
      <c r="A140" s="81" t="s">
        <v>445</v>
      </c>
      <c r="B140" s="82" t="s">
        <v>446</v>
      </c>
      <c r="C140" s="81" t="s">
        <v>297</v>
      </c>
      <c r="D140" s="81" t="s">
        <v>298</v>
      </c>
      <c r="E140" s="93">
        <v>3.2300000000000002E-2</v>
      </c>
      <c r="F140" s="94">
        <v>24.143391440096579</v>
      </c>
      <c r="G140" s="84">
        <v>0.77696253740477661</v>
      </c>
    </row>
    <row r="141" spans="1:7" ht="15" customHeight="1">
      <c r="A141" s="81" t="s">
        <v>436</v>
      </c>
      <c r="B141" s="82" t="s">
        <v>437</v>
      </c>
      <c r="C141" s="81" t="s">
        <v>297</v>
      </c>
      <c r="D141" s="81" t="s">
        <v>298</v>
      </c>
      <c r="E141" s="83">
        <v>0.1085</v>
      </c>
      <c r="F141" s="84">
        <v>17.62074297793302</v>
      </c>
      <c r="G141" s="84">
        <v>1.908833888191982</v>
      </c>
    </row>
    <row r="142" spans="1:7" ht="15" customHeight="1">
      <c r="A142" s="85"/>
      <c r="B142" s="85"/>
      <c r="C142" s="85"/>
      <c r="D142" s="85"/>
      <c r="E142" s="96" t="s">
        <v>309</v>
      </c>
      <c r="F142" s="97"/>
      <c r="G142" s="86">
        <v>6.0142655673184553</v>
      </c>
    </row>
    <row r="143" spans="1:7" ht="10.050000000000001" customHeight="1">
      <c r="A143" s="85"/>
      <c r="B143" s="85"/>
      <c r="C143" s="85"/>
      <c r="D143" s="85"/>
      <c r="E143" s="90"/>
      <c r="F143" s="90"/>
      <c r="G143" s="90"/>
    </row>
    <row r="144" spans="1:7" ht="19.95" customHeight="1">
      <c r="A144" s="128" t="s">
        <v>447</v>
      </c>
      <c r="B144" s="129"/>
      <c r="C144" s="129"/>
      <c r="D144" s="129"/>
      <c r="E144" s="129"/>
      <c r="F144" s="129"/>
      <c r="G144" s="130"/>
    </row>
    <row r="145" spans="1:7" ht="28.95" customHeight="1">
      <c r="A145" s="81" t="s">
        <v>324</v>
      </c>
      <c r="B145" s="82" t="s">
        <v>325</v>
      </c>
      <c r="C145" s="81" t="s">
        <v>326</v>
      </c>
      <c r="D145" s="81" t="s">
        <v>298</v>
      </c>
      <c r="E145" s="87">
        <v>0.5</v>
      </c>
      <c r="F145" s="88">
        <v>11.500963979608978</v>
      </c>
      <c r="G145" s="88">
        <v>5.9229484888481663</v>
      </c>
    </row>
    <row r="146" spans="1:7" ht="15" customHeight="1">
      <c r="A146" s="85"/>
      <c r="B146" s="85"/>
      <c r="C146" s="85"/>
      <c r="D146" s="85"/>
      <c r="E146" s="96" t="s">
        <v>309</v>
      </c>
      <c r="F146" s="97"/>
      <c r="G146" s="86">
        <v>5.9183442664042856</v>
      </c>
    </row>
    <row r="147" spans="1:7" ht="10.050000000000001" customHeight="1">
      <c r="A147" s="85"/>
      <c r="B147" s="85"/>
      <c r="C147" s="85"/>
      <c r="D147" s="85"/>
      <c r="E147" s="90"/>
      <c r="F147" s="90"/>
      <c r="G147" s="90"/>
    </row>
    <row r="148" spans="1:7" ht="19.95" customHeight="1">
      <c r="A148" s="128" t="s">
        <v>448</v>
      </c>
      <c r="B148" s="129"/>
      <c r="C148" s="129"/>
      <c r="D148" s="129"/>
      <c r="E148" s="129"/>
      <c r="F148" s="129"/>
      <c r="G148" s="130"/>
    </row>
    <row r="149" spans="1:7" ht="15" customHeight="1">
      <c r="A149" s="95" t="s">
        <v>449</v>
      </c>
      <c r="B149" s="95" t="s">
        <v>450</v>
      </c>
      <c r="C149" s="81" t="s">
        <v>297</v>
      </c>
      <c r="D149" s="81" t="s">
        <v>322</v>
      </c>
      <c r="E149" s="93">
        <v>1</v>
      </c>
      <c r="F149" s="94">
        <v>27.462268451726857</v>
      </c>
      <c r="G149" s="84">
        <v>27.462268451726857</v>
      </c>
    </row>
    <row r="150" spans="1:7" ht="15" customHeight="1">
      <c r="A150" s="85"/>
      <c r="B150" s="85"/>
      <c r="C150" s="85"/>
      <c r="D150" s="85"/>
      <c r="E150" s="96" t="s">
        <v>309</v>
      </c>
      <c r="F150" s="97"/>
      <c r="G150" s="86">
        <v>27.462268451726857</v>
      </c>
    </row>
    <row r="151" spans="1:7" ht="10.050000000000001" customHeight="1">
      <c r="A151" s="85"/>
      <c r="B151" s="85"/>
      <c r="C151" s="85"/>
      <c r="D151" s="85"/>
      <c r="E151" s="90"/>
      <c r="F151" s="90"/>
      <c r="G151" s="90"/>
    </row>
    <row r="152" spans="1:7" ht="19.95" customHeight="1">
      <c r="A152" s="128" t="s">
        <v>451</v>
      </c>
      <c r="B152" s="129"/>
      <c r="C152" s="129"/>
      <c r="D152" s="129"/>
      <c r="E152" s="129"/>
      <c r="F152" s="129"/>
      <c r="G152" s="130"/>
    </row>
    <row r="153" spans="1:7" ht="15" customHeight="1">
      <c r="A153" s="81" t="s">
        <v>452</v>
      </c>
      <c r="B153" s="82" t="s">
        <v>453</v>
      </c>
      <c r="C153" s="81" t="s">
        <v>297</v>
      </c>
      <c r="D153" s="81" t="s">
        <v>454</v>
      </c>
      <c r="E153" s="83">
        <v>9.1300000000000008</v>
      </c>
      <c r="F153" s="84">
        <v>1.688214896089391</v>
      </c>
      <c r="G153" s="84">
        <v>15.404960926815692</v>
      </c>
    </row>
    <row r="154" spans="1:7" ht="28.95" customHeight="1">
      <c r="A154" s="81" t="s">
        <v>455</v>
      </c>
      <c r="B154" s="82" t="s">
        <v>456</v>
      </c>
      <c r="C154" s="81" t="s">
        <v>297</v>
      </c>
      <c r="D154" s="81" t="s">
        <v>322</v>
      </c>
      <c r="E154" s="83">
        <v>1.069</v>
      </c>
      <c r="F154" s="84">
        <v>76.890514812798628</v>
      </c>
      <c r="G154" s="84">
        <v>82.194962753352229</v>
      </c>
    </row>
    <row r="155" spans="1:7" ht="15" customHeight="1">
      <c r="A155" s="81" t="s">
        <v>457</v>
      </c>
      <c r="B155" s="82" t="s">
        <v>458</v>
      </c>
      <c r="C155" s="81" t="s">
        <v>297</v>
      </c>
      <c r="D155" s="81" t="s">
        <v>454</v>
      </c>
      <c r="E155" s="83">
        <v>0.14099999999999999</v>
      </c>
      <c r="F155" s="84">
        <v>3.2229557107161102</v>
      </c>
      <c r="G155" s="84">
        <v>0.45083011429659875</v>
      </c>
    </row>
    <row r="156" spans="1:7" ht="21" customHeight="1">
      <c r="A156" s="95" t="s">
        <v>445</v>
      </c>
      <c r="B156" s="95" t="s">
        <v>446</v>
      </c>
      <c r="C156" s="81" t="s">
        <v>297</v>
      </c>
      <c r="D156" s="81" t="s">
        <v>298</v>
      </c>
      <c r="E156" s="83">
        <v>0.52029999999999998</v>
      </c>
      <c r="F156" s="84">
        <v>24.143391440096579</v>
      </c>
      <c r="G156" s="84">
        <v>12.556098289664845</v>
      </c>
    </row>
    <row r="157" spans="1:7" ht="15" customHeight="1">
      <c r="A157" s="81" t="s">
        <v>436</v>
      </c>
      <c r="B157" s="82" t="s">
        <v>437</v>
      </c>
      <c r="C157" s="81" t="s">
        <v>297</v>
      </c>
      <c r="D157" s="81" t="s">
        <v>298</v>
      </c>
      <c r="E157" s="93">
        <v>0.16739999999999999</v>
      </c>
      <c r="F157" s="94">
        <v>17.62074297793302</v>
      </c>
      <c r="G157" s="84">
        <v>2.9447839380650174</v>
      </c>
    </row>
    <row r="158" spans="1:7" ht="15" customHeight="1">
      <c r="A158" s="85"/>
      <c r="B158" s="85"/>
      <c r="C158" s="85"/>
      <c r="D158" s="85"/>
      <c r="E158" s="96" t="s">
        <v>309</v>
      </c>
      <c r="F158" s="97"/>
      <c r="G158" s="86">
        <v>113.55163602219439</v>
      </c>
    </row>
    <row r="159" spans="1:7" ht="10.050000000000001" customHeight="1">
      <c r="A159" s="85"/>
      <c r="B159" s="85"/>
      <c r="C159" s="85"/>
      <c r="D159" s="85"/>
      <c r="E159" s="90"/>
      <c r="F159" s="90"/>
      <c r="G159" s="90"/>
    </row>
    <row r="160" spans="1:7" ht="19.95" customHeight="1">
      <c r="A160" s="128" t="s">
        <v>459</v>
      </c>
      <c r="B160" s="129"/>
      <c r="C160" s="129"/>
      <c r="D160" s="129"/>
      <c r="E160" s="129"/>
      <c r="F160" s="129"/>
      <c r="G160" s="130"/>
    </row>
    <row r="161" spans="1:7" ht="28.95" customHeight="1">
      <c r="A161" s="81" t="s">
        <v>460</v>
      </c>
      <c r="B161" s="82" t="s">
        <v>461</v>
      </c>
      <c r="C161" s="81" t="s">
        <v>297</v>
      </c>
      <c r="D161" s="81" t="s">
        <v>441</v>
      </c>
      <c r="E161" s="83">
        <v>0.1497</v>
      </c>
      <c r="F161" s="84">
        <v>0.43164585411376477</v>
      </c>
      <c r="G161" s="84">
        <v>5.7552780548501964E-2</v>
      </c>
    </row>
    <row r="162" spans="1:7" ht="28.95" customHeight="1">
      <c r="A162" s="81" t="s">
        <v>462</v>
      </c>
      <c r="B162" s="82" t="s">
        <v>463</v>
      </c>
      <c r="C162" s="81" t="s">
        <v>297</v>
      </c>
      <c r="D162" s="81" t="s">
        <v>444</v>
      </c>
      <c r="E162" s="83">
        <v>4.1000000000000003E-3</v>
      </c>
      <c r="F162" s="84">
        <v>6.3883586408837187</v>
      </c>
      <c r="G162" s="84">
        <v>1.9184260182833989E-2</v>
      </c>
    </row>
    <row r="163" spans="1:7" ht="21" customHeight="1">
      <c r="A163" s="81" t="s">
        <v>464</v>
      </c>
      <c r="B163" s="82" t="s">
        <v>465</v>
      </c>
      <c r="C163" s="81" t="s">
        <v>297</v>
      </c>
      <c r="D163" s="81" t="s">
        <v>388</v>
      </c>
      <c r="E163" s="83">
        <v>5.6800000000000003E-2</v>
      </c>
      <c r="F163" s="84">
        <v>65.226484621635564</v>
      </c>
      <c r="G163" s="84">
        <v>3.7025622152869597</v>
      </c>
    </row>
    <row r="164" spans="1:7" ht="21" customHeight="1">
      <c r="A164" s="81" t="s">
        <v>466</v>
      </c>
      <c r="B164" s="82" t="s">
        <v>467</v>
      </c>
      <c r="C164" s="81" t="s">
        <v>297</v>
      </c>
      <c r="D164" s="81" t="s">
        <v>388</v>
      </c>
      <c r="E164" s="93">
        <v>6.4000000000000003E-3</v>
      </c>
      <c r="F164" s="94">
        <v>63.615006766277503</v>
      </c>
      <c r="G164" s="84">
        <v>0.40286946383951378</v>
      </c>
    </row>
    <row r="165" spans="1:7" ht="15" customHeight="1">
      <c r="A165" s="81" t="s">
        <v>434</v>
      </c>
      <c r="B165" s="82" t="s">
        <v>435</v>
      </c>
      <c r="C165" s="81" t="s">
        <v>297</v>
      </c>
      <c r="D165" s="81" t="s">
        <v>298</v>
      </c>
      <c r="E165" s="83">
        <v>0.30759999999999998</v>
      </c>
      <c r="F165" s="84">
        <v>22.109859860716174</v>
      </c>
      <c r="G165" s="84">
        <v>6.8008202348146494</v>
      </c>
    </row>
    <row r="166" spans="1:7" ht="15" customHeight="1">
      <c r="A166" s="81" t="s">
        <v>436</v>
      </c>
      <c r="B166" s="82" t="s">
        <v>437</v>
      </c>
      <c r="C166" s="81" t="s">
        <v>297</v>
      </c>
      <c r="D166" s="81" t="s">
        <v>298</v>
      </c>
      <c r="E166" s="83">
        <v>0.30759999999999998</v>
      </c>
      <c r="F166" s="84">
        <v>17.62074297793302</v>
      </c>
      <c r="G166" s="84">
        <v>5.4195535016506025</v>
      </c>
    </row>
    <row r="167" spans="1:7" ht="28.95" customHeight="1">
      <c r="A167" s="95" t="s">
        <v>468</v>
      </c>
      <c r="B167" s="95" t="s">
        <v>469</v>
      </c>
      <c r="C167" s="81" t="s">
        <v>297</v>
      </c>
      <c r="D167" s="81" t="s">
        <v>322</v>
      </c>
      <c r="E167" s="83">
        <v>1</v>
      </c>
      <c r="F167" s="84">
        <v>14.359418746851242</v>
      </c>
      <c r="G167" s="84">
        <v>14.359418746851242</v>
      </c>
    </row>
    <row r="168" spans="1:7" ht="15" customHeight="1">
      <c r="A168" s="85"/>
      <c r="B168" s="85"/>
      <c r="C168" s="85"/>
      <c r="D168" s="85"/>
      <c r="E168" s="96" t="s">
        <v>309</v>
      </c>
      <c r="F168" s="97"/>
      <c r="G168" s="86">
        <v>30.761961203174302</v>
      </c>
    </row>
    <row r="169" spans="1:7" ht="10.050000000000001" customHeight="1">
      <c r="A169" s="85"/>
      <c r="B169" s="85"/>
      <c r="C169" s="85"/>
      <c r="D169" s="85"/>
      <c r="E169" s="90"/>
      <c r="F169" s="90"/>
      <c r="G169" s="90"/>
    </row>
    <row r="170" spans="1:7" ht="19.95" customHeight="1">
      <c r="A170" s="128" t="s">
        <v>470</v>
      </c>
      <c r="B170" s="129"/>
      <c r="C170" s="129"/>
      <c r="D170" s="129"/>
      <c r="E170" s="129"/>
      <c r="F170" s="129"/>
      <c r="G170" s="130"/>
    </row>
    <row r="171" spans="1:7" ht="21" customHeight="1">
      <c r="A171" s="81" t="s">
        <v>471</v>
      </c>
      <c r="B171" s="82" t="s">
        <v>472</v>
      </c>
      <c r="C171" s="81" t="s">
        <v>297</v>
      </c>
      <c r="D171" s="81" t="s">
        <v>411</v>
      </c>
      <c r="E171" s="83">
        <v>2.1299999999999999E-2</v>
      </c>
      <c r="F171" s="84">
        <v>5.0166840378110891</v>
      </c>
      <c r="G171" s="84">
        <v>0.10551343100558694</v>
      </c>
    </row>
    <row r="172" spans="1:7" ht="15" customHeight="1">
      <c r="A172" s="81" t="s">
        <v>473</v>
      </c>
      <c r="B172" s="82" t="s">
        <v>474</v>
      </c>
      <c r="C172" s="81" t="s">
        <v>297</v>
      </c>
      <c r="D172" s="81" t="s">
        <v>454</v>
      </c>
      <c r="E172" s="83">
        <v>0.2994</v>
      </c>
      <c r="F172" s="84">
        <v>13.687969640452051</v>
      </c>
      <c r="G172" s="84">
        <v>4.0958395490350563</v>
      </c>
    </row>
    <row r="173" spans="1:7" ht="21" customHeight="1">
      <c r="A173" s="81" t="s">
        <v>475</v>
      </c>
      <c r="B173" s="82" t="s">
        <v>476</v>
      </c>
      <c r="C173" s="81" t="s">
        <v>297</v>
      </c>
      <c r="D173" s="81" t="s">
        <v>357</v>
      </c>
      <c r="E173" s="83">
        <v>3.125</v>
      </c>
      <c r="F173" s="84">
        <v>2.8776390274250985</v>
      </c>
      <c r="G173" s="84">
        <v>8.9878258956577231</v>
      </c>
    </row>
    <row r="174" spans="1:7" ht="21" customHeight="1">
      <c r="A174" s="81" t="s">
        <v>477</v>
      </c>
      <c r="B174" s="82" t="s">
        <v>478</v>
      </c>
      <c r="C174" s="81" t="s">
        <v>297</v>
      </c>
      <c r="D174" s="81" t="s">
        <v>357</v>
      </c>
      <c r="E174" s="83">
        <v>2.5</v>
      </c>
      <c r="F174" s="84">
        <v>1.9855709289233179</v>
      </c>
      <c r="G174" s="84">
        <v>4.9591312572625865</v>
      </c>
    </row>
    <row r="175" spans="1:7" ht="21" customHeight="1">
      <c r="A175" s="81" t="s">
        <v>479</v>
      </c>
      <c r="B175" s="82" t="s">
        <v>480</v>
      </c>
      <c r="C175" s="81" t="s">
        <v>297</v>
      </c>
      <c r="D175" s="81" t="s">
        <v>298</v>
      </c>
      <c r="E175" s="83">
        <v>1.6268</v>
      </c>
      <c r="F175" s="84">
        <v>22.292110332453095</v>
      </c>
      <c r="G175" s="84">
        <v>36.258251745556237</v>
      </c>
    </row>
    <row r="176" spans="1:7" ht="15" customHeight="1">
      <c r="A176" s="81" t="s">
        <v>481</v>
      </c>
      <c r="B176" s="82" t="s">
        <v>482</v>
      </c>
      <c r="C176" s="81" t="s">
        <v>297</v>
      </c>
      <c r="D176" s="81" t="s">
        <v>298</v>
      </c>
      <c r="E176" s="93">
        <v>1.4149</v>
      </c>
      <c r="F176" s="94">
        <v>22.925190918486617</v>
      </c>
      <c r="G176" s="84">
        <v>32.43099183908086</v>
      </c>
    </row>
    <row r="177" spans="1:7" ht="15" customHeight="1">
      <c r="A177" s="95" t="s">
        <v>436</v>
      </c>
      <c r="B177" s="95" t="s">
        <v>437</v>
      </c>
      <c r="C177" s="81" t="s">
        <v>297</v>
      </c>
      <c r="D177" s="81" t="s">
        <v>298</v>
      </c>
      <c r="E177" s="83">
        <v>3.0417000000000001</v>
      </c>
      <c r="F177" s="84">
        <v>17.62074297793302</v>
      </c>
      <c r="G177" s="84">
        <v>53.591230820746745</v>
      </c>
    </row>
    <row r="178" spans="1:7" ht="28.95" customHeight="1">
      <c r="A178" s="81" t="s">
        <v>483</v>
      </c>
      <c r="B178" s="82" t="s">
        <v>484</v>
      </c>
      <c r="C178" s="81" t="s">
        <v>297</v>
      </c>
      <c r="D178" s="81" t="s">
        <v>388</v>
      </c>
      <c r="E178" s="83">
        <v>1.2315</v>
      </c>
      <c r="F178" s="84">
        <v>302.62211225411477</v>
      </c>
      <c r="G178" s="84">
        <v>372.67343831173309</v>
      </c>
    </row>
    <row r="179" spans="1:7" ht="15" customHeight="1">
      <c r="A179" s="85"/>
      <c r="B179" s="85"/>
      <c r="C179" s="85"/>
      <c r="D179" s="85"/>
      <c r="E179" s="96" t="s">
        <v>309</v>
      </c>
      <c r="F179" s="97"/>
      <c r="G179" s="86">
        <v>513.10222285007785</v>
      </c>
    </row>
    <row r="180" spans="1:7" ht="10.050000000000001" customHeight="1">
      <c r="A180" s="85"/>
      <c r="B180" s="85"/>
      <c r="C180" s="85"/>
      <c r="D180" s="85"/>
      <c r="E180" s="90"/>
      <c r="F180" s="90"/>
      <c r="G180" s="90"/>
    </row>
    <row r="181" spans="1:7" ht="19.95" customHeight="1">
      <c r="A181" s="128" t="s">
        <v>485</v>
      </c>
      <c r="B181" s="129"/>
      <c r="C181" s="129"/>
      <c r="D181" s="129"/>
      <c r="E181" s="129"/>
      <c r="F181" s="129"/>
      <c r="G181" s="130"/>
    </row>
    <row r="182" spans="1:7" ht="15" customHeight="1">
      <c r="A182" s="81" t="s">
        <v>486</v>
      </c>
      <c r="B182" s="82" t="s">
        <v>487</v>
      </c>
      <c r="C182" s="81" t="s">
        <v>326</v>
      </c>
      <c r="D182" s="81" t="s">
        <v>330</v>
      </c>
      <c r="E182" s="87">
        <v>0.5</v>
      </c>
      <c r="F182" s="88">
        <v>0.43164585411376477</v>
      </c>
      <c r="G182" s="88">
        <v>0.21582292705688239</v>
      </c>
    </row>
    <row r="183" spans="1:7" ht="15" customHeight="1">
      <c r="A183" s="81" t="s">
        <v>488</v>
      </c>
      <c r="B183" s="82" t="s">
        <v>489</v>
      </c>
      <c r="C183" s="81" t="s">
        <v>326</v>
      </c>
      <c r="D183" s="81" t="s">
        <v>454</v>
      </c>
      <c r="E183" s="87">
        <v>0.27</v>
      </c>
      <c r="F183" s="88">
        <v>293.97001091165669</v>
      </c>
      <c r="G183" s="88">
        <v>79.371902946147287</v>
      </c>
    </row>
    <row r="184" spans="1:7" ht="21" customHeight="1">
      <c r="A184" s="81" t="s">
        <v>336</v>
      </c>
      <c r="B184" s="82" t="s">
        <v>337</v>
      </c>
      <c r="C184" s="81" t="s">
        <v>326</v>
      </c>
      <c r="D184" s="81" t="s">
        <v>298</v>
      </c>
      <c r="E184" s="91">
        <v>0.34</v>
      </c>
      <c r="F184" s="92">
        <v>15.903751691569376</v>
      </c>
      <c r="G184" s="88">
        <v>5.5694784949794496</v>
      </c>
    </row>
    <row r="185" spans="1:7" ht="28.95" customHeight="1">
      <c r="A185" s="81" t="s">
        <v>324</v>
      </c>
      <c r="B185" s="82" t="s">
        <v>325</v>
      </c>
      <c r="C185" s="81" t="s">
        <v>326</v>
      </c>
      <c r="D185" s="81" t="s">
        <v>298</v>
      </c>
      <c r="E185" s="87">
        <v>0.17</v>
      </c>
      <c r="F185" s="88">
        <v>11.500963979608978</v>
      </c>
      <c r="G185" s="88">
        <v>2.0137717913920841</v>
      </c>
    </row>
    <row r="186" spans="1:7" ht="15" customHeight="1">
      <c r="A186" s="85"/>
      <c r="B186" s="85"/>
      <c r="C186" s="85"/>
      <c r="D186" s="85"/>
      <c r="E186" s="96" t="s">
        <v>309</v>
      </c>
      <c r="F186" s="97"/>
      <c r="G186" s="86">
        <v>87.173278270797638</v>
      </c>
    </row>
    <row r="187" spans="1:7" ht="10.050000000000001" customHeight="1">
      <c r="A187" s="85"/>
      <c r="B187" s="85"/>
      <c r="C187" s="85"/>
      <c r="D187" s="85"/>
      <c r="E187" s="90"/>
      <c r="F187" s="90"/>
      <c r="G187" s="90"/>
    </row>
    <row r="188" spans="1:7" ht="19.95" customHeight="1">
      <c r="A188" s="128" t="s">
        <v>490</v>
      </c>
      <c r="B188" s="129"/>
      <c r="C188" s="129"/>
      <c r="D188" s="129"/>
      <c r="E188" s="129"/>
      <c r="F188" s="129"/>
      <c r="G188" s="130"/>
    </row>
    <row r="189" spans="1:7" ht="28.95" customHeight="1">
      <c r="A189" s="81" t="s">
        <v>491</v>
      </c>
      <c r="B189" s="82" t="s">
        <v>492</v>
      </c>
      <c r="C189" s="81" t="s">
        <v>493</v>
      </c>
      <c r="D189" s="81" t="s">
        <v>494</v>
      </c>
      <c r="E189" s="93">
        <v>1</v>
      </c>
      <c r="F189" s="94">
        <v>26832.99</v>
      </c>
      <c r="G189" s="84">
        <v>26832.99</v>
      </c>
    </row>
    <row r="190" spans="1:7" ht="15" customHeight="1">
      <c r="A190" s="85"/>
      <c r="B190" s="85"/>
      <c r="C190" s="85"/>
      <c r="D190" s="85"/>
      <c r="E190" s="96" t="s">
        <v>309</v>
      </c>
      <c r="F190" s="97"/>
      <c r="G190" s="86">
        <v>26832.99</v>
      </c>
    </row>
    <row r="191" spans="1:7" ht="10.050000000000001" customHeight="1">
      <c r="A191" s="85"/>
      <c r="B191" s="85"/>
      <c r="C191" s="85"/>
      <c r="D191" s="85"/>
      <c r="E191" s="90"/>
      <c r="F191" s="90"/>
      <c r="G191" s="90"/>
    </row>
    <row r="192" spans="1:7" ht="19.95" customHeight="1">
      <c r="A192" s="128" t="s">
        <v>495</v>
      </c>
      <c r="B192" s="129"/>
      <c r="C192" s="129"/>
      <c r="D192" s="129"/>
      <c r="E192" s="129"/>
      <c r="F192" s="129"/>
      <c r="G192" s="130"/>
    </row>
    <row r="193" spans="1:7" ht="28.95" customHeight="1">
      <c r="A193" s="81" t="s">
        <v>496</v>
      </c>
      <c r="B193" s="82" t="s">
        <v>497</v>
      </c>
      <c r="C193" s="81" t="s">
        <v>326</v>
      </c>
      <c r="D193" s="81" t="s">
        <v>330</v>
      </c>
      <c r="E193" s="87">
        <v>1</v>
      </c>
      <c r="F193" s="88">
        <v>24.325641911833497</v>
      </c>
      <c r="G193" s="88">
        <v>24.325641911833497</v>
      </c>
    </row>
    <row r="194" spans="1:7" ht="21" customHeight="1">
      <c r="A194" s="81" t="s">
        <v>384</v>
      </c>
      <c r="B194" s="82" t="s">
        <v>385</v>
      </c>
      <c r="C194" s="81" t="s">
        <v>326</v>
      </c>
      <c r="D194" s="81" t="s">
        <v>298</v>
      </c>
      <c r="E194" s="87">
        <v>0.2</v>
      </c>
      <c r="F194" s="88">
        <v>15.903751691569376</v>
      </c>
      <c r="G194" s="88">
        <v>3.2760961114225604</v>
      </c>
    </row>
    <row r="195" spans="1:7" ht="15" customHeight="1">
      <c r="A195" s="85"/>
      <c r="B195" s="85"/>
      <c r="C195" s="85"/>
      <c r="D195" s="85"/>
      <c r="E195" s="96" t="s">
        <v>309</v>
      </c>
      <c r="F195" s="97"/>
      <c r="G195" s="86">
        <v>27.606150403098113</v>
      </c>
    </row>
    <row r="196" spans="1:7" ht="10.050000000000001" customHeight="1">
      <c r="A196" s="85"/>
      <c r="B196" s="85"/>
      <c r="C196" s="85"/>
      <c r="D196" s="85"/>
      <c r="E196" s="90"/>
      <c r="F196" s="90"/>
      <c r="G196" s="90"/>
    </row>
    <row r="197" spans="1:7" ht="27" customHeight="1">
      <c r="A197" s="128" t="s">
        <v>498</v>
      </c>
      <c r="B197" s="129"/>
      <c r="C197" s="129"/>
      <c r="D197" s="129"/>
      <c r="E197" s="129"/>
      <c r="F197" s="129"/>
      <c r="G197" s="130"/>
    </row>
    <row r="198" spans="1:7" ht="28.95" customHeight="1">
      <c r="A198" s="81" t="s">
        <v>499</v>
      </c>
      <c r="B198" s="82" t="s">
        <v>500</v>
      </c>
      <c r="C198" s="81" t="s">
        <v>326</v>
      </c>
      <c r="D198" s="81" t="s">
        <v>330</v>
      </c>
      <c r="E198" s="87">
        <v>1</v>
      </c>
      <c r="F198" s="88">
        <v>3.9711418578466358</v>
      </c>
      <c r="G198" s="88">
        <v>3.9711418578466358</v>
      </c>
    </row>
    <row r="199" spans="1:7" ht="21" customHeight="1">
      <c r="A199" s="81" t="s">
        <v>384</v>
      </c>
      <c r="B199" s="82" t="s">
        <v>385</v>
      </c>
      <c r="C199" s="81" t="s">
        <v>326</v>
      </c>
      <c r="D199" s="81" t="s">
        <v>298</v>
      </c>
      <c r="E199" s="91">
        <v>0.2</v>
      </c>
      <c r="F199" s="92">
        <v>15.903751691569376</v>
      </c>
      <c r="G199" s="88">
        <v>3.2760961114225604</v>
      </c>
    </row>
    <row r="200" spans="1:7" ht="15" customHeight="1">
      <c r="A200" s="85"/>
      <c r="B200" s="85"/>
      <c r="C200" s="85"/>
      <c r="D200" s="85"/>
      <c r="E200" s="96" t="s">
        <v>309</v>
      </c>
      <c r="F200" s="97"/>
      <c r="G200" s="86">
        <v>7.2516503491112481</v>
      </c>
    </row>
    <row r="201" spans="1:7" ht="10.050000000000001" customHeight="1">
      <c r="A201" s="85"/>
      <c r="B201" s="85"/>
      <c r="C201" s="85"/>
      <c r="D201" s="85"/>
      <c r="E201" s="90"/>
      <c r="F201" s="90"/>
      <c r="G201" s="90"/>
    </row>
    <row r="202" spans="1:7" ht="27" customHeight="1">
      <c r="A202" s="128" t="s">
        <v>501</v>
      </c>
      <c r="B202" s="129"/>
      <c r="C202" s="129"/>
      <c r="D202" s="129"/>
      <c r="E202" s="129"/>
      <c r="F202" s="129"/>
      <c r="G202" s="130"/>
    </row>
    <row r="203" spans="1:7" ht="28.95" customHeight="1">
      <c r="A203" s="95" t="s">
        <v>502</v>
      </c>
      <c r="B203" s="95" t="s">
        <v>503</v>
      </c>
      <c r="C203" s="81" t="s">
        <v>326</v>
      </c>
      <c r="D203" s="81" t="s">
        <v>330</v>
      </c>
      <c r="E203" s="87">
        <v>1</v>
      </c>
      <c r="F203" s="88">
        <v>4.8056571757999142</v>
      </c>
      <c r="G203" s="88">
        <v>4.8056571757999142</v>
      </c>
    </row>
    <row r="204" spans="1:7" ht="21" customHeight="1">
      <c r="A204" s="81" t="s">
        <v>384</v>
      </c>
      <c r="B204" s="82" t="s">
        <v>385</v>
      </c>
      <c r="C204" s="81" t="s">
        <v>326</v>
      </c>
      <c r="D204" s="81" t="s">
        <v>298</v>
      </c>
      <c r="E204" s="87">
        <v>0.2</v>
      </c>
      <c r="F204" s="88">
        <v>15.903751691569376</v>
      </c>
      <c r="G204" s="88">
        <v>3.2760961114225604</v>
      </c>
    </row>
    <row r="205" spans="1:7" ht="15" customHeight="1">
      <c r="A205" s="85"/>
      <c r="B205" s="85"/>
      <c r="C205" s="85"/>
      <c r="D205" s="85"/>
      <c r="E205" s="96" t="s">
        <v>309</v>
      </c>
      <c r="F205" s="97"/>
      <c r="G205" s="86">
        <v>8.0861656670645257</v>
      </c>
    </row>
    <row r="206" spans="1:7" ht="10.050000000000001" customHeight="1">
      <c r="A206" s="85"/>
      <c r="B206" s="85"/>
      <c r="C206" s="85"/>
      <c r="D206" s="85"/>
      <c r="E206" s="90"/>
      <c r="F206" s="90"/>
      <c r="G206" s="90"/>
    </row>
    <row r="207" spans="1:7" ht="27" customHeight="1">
      <c r="A207" s="128" t="s">
        <v>504</v>
      </c>
      <c r="B207" s="129"/>
      <c r="C207" s="129"/>
      <c r="D207" s="129"/>
      <c r="E207" s="129"/>
      <c r="F207" s="129"/>
      <c r="G207" s="130"/>
    </row>
    <row r="208" spans="1:7" ht="28.95" customHeight="1">
      <c r="A208" s="81" t="s">
        <v>505</v>
      </c>
      <c r="B208" s="82" t="s">
        <v>506</v>
      </c>
      <c r="C208" s="81" t="s">
        <v>326</v>
      </c>
      <c r="D208" s="81" t="s">
        <v>330</v>
      </c>
      <c r="E208" s="91">
        <v>1</v>
      </c>
      <c r="F208" s="92">
        <v>3.2517321009903615</v>
      </c>
      <c r="G208" s="88">
        <v>3.2517321009903615</v>
      </c>
    </row>
    <row r="209" spans="1:7" ht="21" customHeight="1">
      <c r="A209" s="81" t="s">
        <v>384</v>
      </c>
      <c r="B209" s="82" t="s">
        <v>385</v>
      </c>
      <c r="C209" s="81" t="s">
        <v>326</v>
      </c>
      <c r="D209" s="81" t="s">
        <v>298</v>
      </c>
      <c r="E209" s="87">
        <v>0.2</v>
      </c>
      <c r="F209" s="88">
        <v>15.903751691569376</v>
      </c>
      <c r="G209" s="88">
        <v>3.2760961114225604</v>
      </c>
    </row>
    <row r="210" spans="1:7" ht="15" customHeight="1">
      <c r="A210" s="85"/>
      <c r="B210" s="85"/>
      <c r="C210" s="85"/>
      <c r="D210" s="85"/>
      <c r="E210" s="96" t="s">
        <v>309</v>
      </c>
      <c r="F210" s="97"/>
      <c r="G210" s="86">
        <v>6.5322405922549729</v>
      </c>
    </row>
    <row r="211" spans="1:7" ht="10.050000000000001" customHeight="1">
      <c r="A211" s="85"/>
      <c r="B211" s="85"/>
      <c r="C211" s="85"/>
      <c r="D211" s="85"/>
      <c r="E211" s="90"/>
      <c r="F211" s="90"/>
      <c r="G211" s="90"/>
    </row>
    <row r="212" spans="1:7" ht="27" customHeight="1">
      <c r="A212" s="128" t="s">
        <v>507</v>
      </c>
      <c r="B212" s="129"/>
      <c r="C212" s="129"/>
      <c r="D212" s="129"/>
      <c r="E212" s="129"/>
      <c r="F212" s="129"/>
      <c r="G212" s="130"/>
    </row>
    <row r="213" spans="1:7" ht="28.95" customHeight="1">
      <c r="A213" s="81" t="s">
        <v>508</v>
      </c>
      <c r="B213" s="82" t="s">
        <v>509</v>
      </c>
      <c r="C213" s="81" t="s">
        <v>326</v>
      </c>
      <c r="D213" s="81" t="s">
        <v>330</v>
      </c>
      <c r="E213" s="91">
        <v>1</v>
      </c>
      <c r="F213" s="92">
        <v>30.387868129609039</v>
      </c>
      <c r="G213" s="88">
        <v>30.387868129609039</v>
      </c>
    </row>
    <row r="214" spans="1:7" ht="21" customHeight="1">
      <c r="A214" s="95" t="s">
        <v>384</v>
      </c>
      <c r="B214" s="95" t="s">
        <v>385</v>
      </c>
      <c r="C214" s="81" t="s">
        <v>326</v>
      </c>
      <c r="D214" s="81" t="s">
        <v>298</v>
      </c>
      <c r="E214" s="87">
        <v>0.2</v>
      </c>
      <c r="F214" s="88">
        <v>15.903751691569376</v>
      </c>
      <c r="G214" s="88">
        <v>3.2760961114225604</v>
      </c>
    </row>
    <row r="215" spans="1:7" ht="15" customHeight="1">
      <c r="A215" s="85"/>
      <c r="B215" s="85"/>
      <c r="C215" s="85"/>
      <c r="D215" s="85"/>
      <c r="E215" s="96" t="s">
        <v>309</v>
      </c>
      <c r="F215" s="97"/>
      <c r="G215" s="86">
        <v>33.668376620873651</v>
      </c>
    </row>
    <row r="216" spans="1:7" ht="10.050000000000001" customHeight="1">
      <c r="A216" s="85"/>
      <c r="B216" s="85"/>
      <c r="C216" s="85"/>
      <c r="D216" s="85"/>
      <c r="E216" s="90"/>
      <c r="F216" s="90"/>
      <c r="G216" s="90"/>
    </row>
    <row r="217" spans="1:7" ht="27" customHeight="1">
      <c r="A217" s="128" t="s">
        <v>510</v>
      </c>
      <c r="B217" s="129"/>
      <c r="C217" s="129"/>
      <c r="D217" s="129"/>
      <c r="E217" s="129"/>
      <c r="F217" s="129"/>
      <c r="G217" s="130"/>
    </row>
    <row r="218" spans="1:7" ht="28.95" customHeight="1">
      <c r="A218" s="81" t="s">
        <v>511</v>
      </c>
      <c r="B218" s="82" t="s">
        <v>512</v>
      </c>
      <c r="C218" s="81" t="s">
        <v>326</v>
      </c>
      <c r="D218" s="81" t="s">
        <v>330</v>
      </c>
      <c r="E218" s="87">
        <v>1</v>
      </c>
      <c r="F218" s="88">
        <v>6.5802012427120591</v>
      </c>
      <c r="G218" s="88">
        <v>6.5802012427120591</v>
      </c>
    </row>
    <row r="219" spans="1:7" ht="21" customHeight="1">
      <c r="A219" s="81" t="s">
        <v>384</v>
      </c>
      <c r="B219" s="82" t="s">
        <v>385</v>
      </c>
      <c r="C219" s="81" t="s">
        <v>326</v>
      </c>
      <c r="D219" s="81" t="s">
        <v>298</v>
      </c>
      <c r="E219" s="87">
        <v>0.2</v>
      </c>
      <c r="F219" s="88">
        <v>15.903751691569376</v>
      </c>
      <c r="G219" s="88">
        <v>3.2760961114225604</v>
      </c>
    </row>
    <row r="220" spans="1:7" ht="15" customHeight="1">
      <c r="A220" s="85"/>
      <c r="B220" s="85"/>
      <c r="C220" s="85"/>
      <c r="D220" s="85"/>
      <c r="E220" s="96" t="s">
        <v>309</v>
      </c>
      <c r="F220" s="97"/>
      <c r="G220" s="86">
        <v>9.8607097339766696</v>
      </c>
    </row>
    <row r="221" spans="1:7" ht="10.050000000000001" customHeight="1">
      <c r="A221" s="85"/>
      <c r="B221" s="85"/>
      <c r="C221" s="85"/>
      <c r="D221" s="85"/>
      <c r="E221" s="90"/>
      <c r="F221" s="90"/>
      <c r="G221" s="90"/>
    </row>
    <row r="222" spans="1:7" ht="27" customHeight="1">
      <c r="A222" s="128" t="s">
        <v>513</v>
      </c>
      <c r="B222" s="129"/>
      <c r="C222" s="129"/>
      <c r="D222" s="129"/>
      <c r="E222" s="129"/>
      <c r="F222" s="129"/>
      <c r="G222" s="130"/>
    </row>
    <row r="223" spans="1:7" ht="28.95" customHeight="1">
      <c r="A223" s="81" t="s">
        <v>514</v>
      </c>
      <c r="B223" s="82" t="s">
        <v>515</v>
      </c>
      <c r="C223" s="81" t="s">
        <v>326</v>
      </c>
      <c r="D223" s="81" t="s">
        <v>330</v>
      </c>
      <c r="E223" s="87">
        <v>1</v>
      </c>
      <c r="F223" s="88">
        <v>4.9015784767140849</v>
      </c>
      <c r="G223" s="88">
        <v>4.9015784767140849</v>
      </c>
    </row>
    <row r="224" spans="1:7" ht="21" customHeight="1">
      <c r="A224" s="81" t="s">
        <v>384</v>
      </c>
      <c r="B224" s="82" t="s">
        <v>385</v>
      </c>
      <c r="C224" s="81" t="s">
        <v>326</v>
      </c>
      <c r="D224" s="81" t="s">
        <v>298</v>
      </c>
      <c r="E224" s="87">
        <v>0.2</v>
      </c>
      <c r="F224" s="88">
        <v>15.903751691569376</v>
      </c>
      <c r="G224" s="88">
        <v>3.2760961114225604</v>
      </c>
    </row>
    <row r="225" spans="1:7" ht="15" customHeight="1">
      <c r="A225" s="85"/>
      <c r="B225" s="85"/>
      <c r="C225" s="85"/>
      <c r="D225" s="85"/>
      <c r="E225" s="96" t="s">
        <v>309</v>
      </c>
      <c r="F225" s="97"/>
      <c r="G225" s="86">
        <v>8.1820869679786963</v>
      </c>
    </row>
    <row r="226" spans="1:7" ht="10.050000000000001" customHeight="1">
      <c r="A226" s="85"/>
      <c r="B226" s="85"/>
      <c r="C226" s="85"/>
      <c r="D226" s="85"/>
      <c r="E226" s="90"/>
      <c r="F226" s="90"/>
      <c r="G226" s="90"/>
    </row>
    <row r="227" spans="1:7" ht="19.95" customHeight="1">
      <c r="A227" s="128" t="s">
        <v>516</v>
      </c>
      <c r="B227" s="129"/>
      <c r="C227" s="129"/>
      <c r="D227" s="129"/>
      <c r="E227" s="129"/>
      <c r="F227" s="129"/>
      <c r="G227" s="130"/>
    </row>
    <row r="228" spans="1:7" ht="28.95" customHeight="1">
      <c r="A228" s="81" t="s">
        <v>517</v>
      </c>
      <c r="B228" s="82" t="s">
        <v>518</v>
      </c>
      <c r="C228" s="81" t="s">
        <v>326</v>
      </c>
      <c r="D228" s="81" t="s">
        <v>330</v>
      </c>
      <c r="E228" s="87">
        <v>1</v>
      </c>
      <c r="F228" s="88">
        <v>33.620415970416566</v>
      </c>
      <c r="G228" s="88">
        <v>33.620415970416566</v>
      </c>
    </row>
    <row r="229" spans="1:7" ht="28.95" customHeight="1">
      <c r="A229" s="81" t="s">
        <v>382</v>
      </c>
      <c r="B229" s="82" t="s">
        <v>383</v>
      </c>
      <c r="C229" s="81" t="s">
        <v>326</v>
      </c>
      <c r="D229" s="81" t="s">
        <v>298</v>
      </c>
      <c r="E229" s="87">
        <v>0.5</v>
      </c>
      <c r="F229" s="88">
        <v>15.903751691569376</v>
      </c>
      <c r="G229" s="88">
        <v>8.1904321211582296</v>
      </c>
    </row>
    <row r="230" spans="1:7" ht="28.95" customHeight="1">
      <c r="A230" s="81" t="s">
        <v>324</v>
      </c>
      <c r="B230" s="82" t="s">
        <v>325</v>
      </c>
      <c r="C230" s="81" t="s">
        <v>326</v>
      </c>
      <c r="D230" s="81" t="s">
        <v>298</v>
      </c>
      <c r="E230" s="87">
        <v>0.5</v>
      </c>
      <c r="F230" s="88">
        <v>11.500963979608978</v>
      </c>
      <c r="G230" s="88">
        <v>5.9229484888481663</v>
      </c>
    </row>
    <row r="231" spans="1:7" ht="15" customHeight="1">
      <c r="A231" s="85"/>
      <c r="B231" s="85"/>
      <c r="C231" s="85"/>
      <c r="D231" s="85"/>
      <c r="E231" s="96" t="s">
        <v>309</v>
      </c>
      <c r="F231" s="97"/>
      <c r="G231" s="86">
        <v>47.730439334890967</v>
      </c>
    </row>
    <row r="232" spans="1:7" ht="10.050000000000001" customHeight="1">
      <c r="A232" s="85"/>
      <c r="B232" s="85"/>
      <c r="C232" s="85"/>
      <c r="D232" s="85"/>
      <c r="E232" s="90"/>
      <c r="F232" s="90"/>
      <c r="G232" s="90"/>
    </row>
    <row r="233" spans="1:7" ht="19.95" customHeight="1">
      <c r="A233" s="128" t="s">
        <v>519</v>
      </c>
      <c r="B233" s="129"/>
      <c r="C233" s="129"/>
      <c r="D233" s="129"/>
      <c r="E233" s="129"/>
      <c r="F233" s="129"/>
      <c r="G233" s="130"/>
    </row>
    <row r="234" spans="1:7" ht="28.95" customHeight="1">
      <c r="A234" s="81" t="s">
        <v>520</v>
      </c>
      <c r="B234" s="82" t="s">
        <v>521</v>
      </c>
      <c r="C234" s="81" t="s">
        <v>326</v>
      </c>
      <c r="D234" s="81" t="s">
        <v>330</v>
      </c>
      <c r="E234" s="87">
        <v>0.35</v>
      </c>
      <c r="F234" s="88">
        <v>16.757451269705488</v>
      </c>
      <c r="G234" s="88">
        <v>5.8651079443969207</v>
      </c>
    </row>
    <row r="235" spans="1:7" ht="28.95" customHeight="1">
      <c r="A235" s="81" t="s">
        <v>382</v>
      </c>
      <c r="B235" s="82" t="s">
        <v>383</v>
      </c>
      <c r="C235" s="81" t="s">
        <v>326</v>
      </c>
      <c r="D235" s="81" t="s">
        <v>298</v>
      </c>
      <c r="E235" s="87">
        <v>0.14000000000000001</v>
      </c>
      <c r="F235" s="88">
        <v>15.903751691569376</v>
      </c>
      <c r="G235" s="88">
        <v>2.293286462255975</v>
      </c>
    </row>
    <row r="236" spans="1:7" ht="28.95" customHeight="1">
      <c r="A236" s="81" t="s">
        <v>324</v>
      </c>
      <c r="B236" s="82" t="s">
        <v>325</v>
      </c>
      <c r="C236" s="81" t="s">
        <v>326</v>
      </c>
      <c r="D236" s="81" t="s">
        <v>298</v>
      </c>
      <c r="E236" s="91">
        <v>0.14000000000000001</v>
      </c>
      <c r="F236" s="92">
        <v>11.500963979608978</v>
      </c>
      <c r="G236" s="88">
        <v>1.6583833715050844</v>
      </c>
    </row>
    <row r="237" spans="1:7" ht="15" customHeight="1">
      <c r="A237" s="85"/>
      <c r="B237" s="85"/>
      <c r="C237" s="85"/>
      <c r="D237" s="85"/>
      <c r="E237" s="96" t="s">
        <v>309</v>
      </c>
      <c r="F237" s="97"/>
      <c r="G237" s="86">
        <v>9.8127490835195861</v>
      </c>
    </row>
    <row r="238" spans="1:7" ht="10.050000000000001" customHeight="1">
      <c r="A238" s="85"/>
      <c r="B238" s="85"/>
      <c r="C238" s="85"/>
      <c r="D238" s="85"/>
      <c r="E238" s="90"/>
      <c r="F238" s="90"/>
      <c r="G238" s="90"/>
    </row>
    <row r="239" spans="1:7" ht="19.95" customHeight="1">
      <c r="A239" s="128" t="s">
        <v>522</v>
      </c>
      <c r="B239" s="129"/>
      <c r="C239" s="129"/>
      <c r="D239" s="129"/>
      <c r="E239" s="129"/>
      <c r="F239" s="129"/>
      <c r="G239" s="130"/>
    </row>
    <row r="240" spans="1:7" ht="21" customHeight="1">
      <c r="A240" s="81" t="s">
        <v>523</v>
      </c>
      <c r="B240" s="82" t="s">
        <v>524</v>
      </c>
      <c r="C240" s="81" t="s">
        <v>326</v>
      </c>
      <c r="D240" s="81" t="s">
        <v>330</v>
      </c>
      <c r="E240" s="87">
        <v>1</v>
      </c>
      <c r="F240" s="88">
        <v>9.4578402701371562</v>
      </c>
      <c r="G240" s="88">
        <v>9.4578402701371562</v>
      </c>
    </row>
    <row r="241" spans="1:7" ht="28.95" customHeight="1">
      <c r="A241" s="81" t="s">
        <v>382</v>
      </c>
      <c r="B241" s="82" t="s">
        <v>383</v>
      </c>
      <c r="C241" s="81" t="s">
        <v>326</v>
      </c>
      <c r="D241" s="81" t="s">
        <v>298</v>
      </c>
      <c r="E241" s="91">
        <v>0.25</v>
      </c>
      <c r="F241" s="92">
        <v>15.903751691569376</v>
      </c>
      <c r="G241" s="88">
        <v>4.0951680999286584</v>
      </c>
    </row>
    <row r="242" spans="1:7" ht="15" customHeight="1">
      <c r="A242" s="85"/>
      <c r="B242" s="85"/>
      <c r="C242" s="85"/>
      <c r="D242" s="85"/>
      <c r="E242" s="96" t="s">
        <v>309</v>
      </c>
      <c r="F242" s="97"/>
      <c r="G242" s="86">
        <v>13.553679819172215</v>
      </c>
    </row>
    <row r="243" spans="1:7" ht="10.050000000000001" customHeight="1">
      <c r="A243" s="85"/>
      <c r="B243" s="85"/>
      <c r="C243" s="85"/>
      <c r="D243" s="85"/>
      <c r="E243" s="90"/>
      <c r="F243" s="90"/>
      <c r="G243" s="90"/>
    </row>
    <row r="244" spans="1:7" ht="19.95" customHeight="1">
      <c r="A244" s="128" t="s">
        <v>525</v>
      </c>
      <c r="B244" s="129"/>
      <c r="C244" s="129"/>
      <c r="D244" s="129"/>
      <c r="E244" s="129"/>
      <c r="F244" s="129"/>
      <c r="G244" s="130"/>
    </row>
    <row r="245" spans="1:7" ht="15" customHeight="1">
      <c r="A245" s="95" t="s">
        <v>526</v>
      </c>
      <c r="B245" s="95" t="s">
        <v>527</v>
      </c>
      <c r="C245" s="81" t="s">
        <v>326</v>
      </c>
      <c r="D245" s="81" t="s">
        <v>330</v>
      </c>
      <c r="E245" s="87">
        <v>1</v>
      </c>
      <c r="F245" s="88">
        <v>1.2182005216099583</v>
      </c>
      <c r="G245" s="88">
        <v>1.2182005216099583</v>
      </c>
    </row>
    <row r="246" spans="1:7" ht="28.95" customHeight="1">
      <c r="A246" s="81" t="s">
        <v>382</v>
      </c>
      <c r="B246" s="82" t="s">
        <v>383</v>
      </c>
      <c r="C246" s="81" t="s">
        <v>326</v>
      </c>
      <c r="D246" s="81" t="s">
        <v>298</v>
      </c>
      <c r="E246" s="91">
        <v>0.20699999999999999</v>
      </c>
      <c r="F246" s="92">
        <v>15.903751691569376</v>
      </c>
      <c r="G246" s="88">
        <v>3.3908179873159079</v>
      </c>
    </row>
    <row r="247" spans="1:7" ht="28.95" customHeight="1">
      <c r="A247" s="81" t="s">
        <v>324</v>
      </c>
      <c r="B247" s="82" t="s">
        <v>325</v>
      </c>
      <c r="C247" s="81" t="s">
        <v>326</v>
      </c>
      <c r="D247" s="81" t="s">
        <v>298</v>
      </c>
      <c r="E247" s="87">
        <v>0.24</v>
      </c>
      <c r="F247" s="88">
        <v>11.500963979608978</v>
      </c>
      <c r="G247" s="88">
        <v>2.8430114377950835</v>
      </c>
    </row>
    <row r="248" spans="1:7" ht="15" customHeight="1">
      <c r="A248" s="85"/>
      <c r="B248" s="85"/>
      <c r="C248" s="85"/>
      <c r="D248" s="85"/>
      <c r="E248" s="96" t="s">
        <v>309</v>
      </c>
      <c r="F248" s="97"/>
      <c r="G248" s="86">
        <v>7.4530850810310048</v>
      </c>
    </row>
    <row r="249" spans="1:7" ht="10.050000000000001" customHeight="1">
      <c r="A249" s="85"/>
      <c r="B249" s="85"/>
      <c r="C249" s="85"/>
      <c r="D249" s="85"/>
      <c r="E249" s="90"/>
      <c r="F249" s="90"/>
      <c r="G249" s="90"/>
    </row>
    <row r="250" spans="1:7" ht="19.95" customHeight="1">
      <c r="A250" s="128" t="s">
        <v>528</v>
      </c>
      <c r="B250" s="129"/>
      <c r="C250" s="129"/>
      <c r="D250" s="129"/>
      <c r="E250" s="129"/>
      <c r="F250" s="129"/>
      <c r="G250" s="130"/>
    </row>
    <row r="251" spans="1:7" ht="15" customHeight="1">
      <c r="A251" s="81" t="s">
        <v>529</v>
      </c>
      <c r="B251" s="82" t="s">
        <v>530</v>
      </c>
      <c r="C251" s="81" t="s">
        <v>326</v>
      </c>
      <c r="D251" s="81" t="s">
        <v>330</v>
      </c>
      <c r="E251" s="87">
        <v>1</v>
      </c>
      <c r="F251" s="88">
        <v>2.0143473191975692</v>
      </c>
      <c r="G251" s="88">
        <v>2.0143473191975692</v>
      </c>
    </row>
    <row r="252" spans="1:7" ht="15" customHeight="1">
      <c r="A252" s="81" t="s">
        <v>531</v>
      </c>
      <c r="B252" s="82" t="s">
        <v>532</v>
      </c>
      <c r="C252" s="81" t="s">
        <v>326</v>
      </c>
      <c r="D252" s="81" t="s">
        <v>330</v>
      </c>
      <c r="E252" s="87">
        <v>1</v>
      </c>
      <c r="F252" s="88">
        <v>9.5921300914169946E-3</v>
      </c>
      <c r="G252" s="88">
        <v>9.5921300914169946E-3</v>
      </c>
    </row>
    <row r="253" spans="1:7" ht="21" customHeight="1">
      <c r="A253" s="95" t="s">
        <v>533</v>
      </c>
      <c r="B253" s="95" t="s">
        <v>534</v>
      </c>
      <c r="C253" s="81" t="s">
        <v>326</v>
      </c>
      <c r="D253" s="81" t="s">
        <v>330</v>
      </c>
      <c r="E253" s="91">
        <v>1</v>
      </c>
      <c r="F253" s="92">
        <v>3.8368520365667978E-2</v>
      </c>
      <c r="G253" s="88">
        <v>3.8368520365667978E-2</v>
      </c>
    </row>
    <row r="254" spans="1:7" ht="28.95" customHeight="1">
      <c r="A254" s="81" t="s">
        <v>382</v>
      </c>
      <c r="B254" s="82" t="s">
        <v>383</v>
      </c>
      <c r="C254" s="81" t="s">
        <v>326</v>
      </c>
      <c r="D254" s="81" t="s">
        <v>298</v>
      </c>
      <c r="E254" s="87">
        <v>0.24</v>
      </c>
      <c r="F254" s="88">
        <v>15.903751691569376</v>
      </c>
      <c r="G254" s="88">
        <v>3.931334517967255</v>
      </c>
    </row>
    <row r="255" spans="1:7" ht="15" customHeight="1">
      <c r="A255" s="85"/>
      <c r="B255" s="85"/>
      <c r="C255" s="85"/>
      <c r="D255" s="85"/>
      <c r="E255" s="96" t="s">
        <v>309</v>
      </c>
      <c r="F255" s="97"/>
      <c r="G255" s="86">
        <v>5.9950813071356217</v>
      </c>
    </row>
    <row r="256" spans="1:7" ht="10.050000000000001" customHeight="1">
      <c r="A256" s="85"/>
      <c r="B256" s="85"/>
      <c r="C256" s="85"/>
      <c r="D256" s="85"/>
      <c r="E256" s="90"/>
      <c r="F256" s="90"/>
      <c r="G256" s="90"/>
    </row>
    <row r="257" spans="1:7" ht="19.95" customHeight="1">
      <c r="A257" s="128" t="s">
        <v>535</v>
      </c>
      <c r="B257" s="129"/>
      <c r="C257" s="129"/>
      <c r="D257" s="129"/>
      <c r="E257" s="129"/>
      <c r="F257" s="129"/>
      <c r="G257" s="130"/>
    </row>
    <row r="258" spans="1:7" ht="15" customHeight="1">
      <c r="A258" s="81" t="s">
        <v>536</v>
      </c>
      <c r="B258" s="82" t="s">
        <v>537</v>
      </c>
      <c r="C258" s="81" t="s">
        <v>326</v>
      </c>
      <c r="D258" s="81" t="s">
        <v>357</v>
      </c>
      <c r="E258" s="87">
        <v>1</v>
      </c>
      <c r="F258" s="88">
        <v>5.5826197132046911</v>
      </c>
      <c r="G258" s="88">
        <v>5.5826197132046911</v>
      </c>
    </row>
    <row r="259" spans="1:7" ht="28.95" customHeight="1">
      <c r="A259" s="81" t="s">
        <v>382</v>
      </c>
      <c r="B259" s="82" t="s">
        <v>383</v>
      </c>
      <c r="C259" s="81" t="s">
        <v>326</v>
      </c>
      <c r="D259" s="81" t="s">
        <v>298</v>
      </c>
      <c r="E259" s="87">
        <v>0.13</v>
      </c>
      <c r="F259" s="88">
        <v>15.903751691569376</v>
      </c>
      <c r="G259" s="88">
        <v>2.1294528802945729</v>
      </c>
    </row>
    <row r="260" spans="1:7" ht="28.95" customHeight="1">
      <c r="A260" s="81" t="s">
        <v>324</v>
      </c>
      <c r="B260" s="82" t="s">
        <v>325</v>
      </c>
      <c r="C260" s="81" t="s">
        <v>326</v>
      </c>
      <c r="D260" s="81" t="s">
        <v>298</v>
      </c>
      <c r="E260" s="91">
        <v>0.13</v>
      </c>
      <c r="F260" s="92">
        <v>11.500963979608978</v>
      </c>
      <c r="G260" s="88">
        <v>1.5399205648760843</v>
      </c>
    </row>
    <row r="261" spans="1:7" ht="15" customHeight="1">
      <c r="A261" s="85"/>
      <c r="B261" s="85"/>
      <c r="C261" s="85"/>
      <c r="D261" s="85"/>
      <c r="E261" s="96" t="s">
        <v>309</v>
      </c>
      <c r="F261" s="97"/>
      <c r="G261" s="86">
        <v>9.2564055382174004</v>
      </c>
    </row>
    <row r="262" spans="1:7" ht="10.050000000000001" customHeight="1">
      <c r="A262" s="85"/>
      <c r="B262" s="85"/>
      <c r="C262" s="85"/>
      <c r="D262" s="85"/>
      <c r="E262" s="90"/>
      <c r="F262" s="90"/>
      <c r="G262" s="90"/>
    </row>
    <row r="263" spans="1:7" ht="27" customHeight="1">
      <c r="A263" s="128" t="s">
        <v>538</v>
      </c>
      <c r="B263" s="129"/>
      <c r="C263" s="129"/>
      <c r="D263" s="129"/>
      <c r="E263" s="129"/>
      <c r="F263" s="129"/>
      <c r="G263" s="130"/>
    </row>
    <row r="264" spans="1:7" ht="21" customHeight="1">
      <c r="A264" s="81" t="s">
        <v>539</v>
      </c>
      <c r="B264" s="82" t="s">
        <v>540</v>
      </c>
      <c r="C264" s="81" t="s">
        <v>326</v>
      </c>
      <c r="D264" s="81" t="s">
        <v>330</v>
      </c>
      <c r="E264" s="87">
        <v>4</v>
      </c>
      <c r="F264" s="88">
        <v>1.1702398711528734</v>
      </c>
      <c r="G264" s="88">
        <v>4.6809594846114937</v>
      </c>
    </row>
    <row r="265" spans="1:7" ht="15" customHeight="1">
      <c r="A265" s="81" t="s">
        <v>541</v>
      </c>
      <c r="B265" s="82" t="s">
        <v>542</v>
      </c>
      <c r="C265" s="81" t="s">
        <v>326</v>
      </c>
      <c r="D265" s="81" t="s">
        <v>330</v>
      </c>
      <c r="E265" s="87">
        <v>1</v>
      </c>
      <c r="F265" s="88">
        <v>0.67144910639918964</v>
      </c>
      <c r="G265" s="88">
        <v>0.67144910639918964</v>
      </c>
    </row>
    <row r="266" spans="1:7" ht="21" customHeight="1">
      <c r="A266" s="81" t="s">
        <v>543</v>
      </c>
      <c r="B266" s="82" t="s">
        <v>544</v>
      </c>
      <c r="C266" s="81" t="s">
        <v>326</v>
      </c>
      <c r="D266" s="81" t="s">
        <v>330</v>
      </c>
      <c r="E266" s="87">
        <v>1</v>
      </c>
      <c r="F266" s="88">
        <v>1.2565690419756264</v>
      </c>
      <c r="G266" s="88">
        <v>1.2565690419756264</v>
      </c>
    </row>
    <row r="267" spans="1:7" ht="28.95" customHeight="1">
      <c r="A267" s="81" t="s">
        <v>545</v>
      </c>
      <c r="B267" s="82" t="s">
        <v>546</v>
      </c>
      <c r="C267" s="81" t="s">
        <v>326</v>
      </c>
      <c r="D267" s="81" t="s">
        <v>330</v>
      </c>
      <c r="E267" s="91">
        <v>2</v>
      </c>
      <c r="F267" s="92">
        <v>5.7456859247587806</v>
      </c>
      <c r="G267" s="88">
        <v>11.491371849517561</v>
      </c>
    </row>
    <row r="268" spans="1:7" ht="21" customHeight="1">
      <c r="A268" s="81" t="s">
        <v>547</v>
      </c>
      <c r="B268" s="82" t="s">
        <v>548</v>
      </c>
      <c r="C268" s="81" t="s">
        <v>326</v>
      </c>
      <c r="D268" s="81" t="s">
        <v>357</v>
      </c>
      <c r="E268" s="87">
        <v>18</v>
      </c>
      <c r="F268" s="88">
        <v>1.1126870906043713</v>
      </c>
      <c r="G268" s="88">
        <v>20.028367630878684</v>
      </c>
    </row>
    <row r="269" spans="1:7" ht="21" customHeight="1">
      <c r="A269" s="95" t="s">
        <v>549</v>
      </c>
      <c r="B269" s="95" t="s">
        <v>550</v>
      </c>
      <c r="C269" s="81" t="s">
        <v>326</v>
      </c>
      <c r="D269" s="81" t="s">
        <v>330</v>
      </c>
      <c r="E269" s="91">
        <v>1</v>
      </c>
      <c r="F269" s="92">
        <v>0.47960650457084975</v>
      </c>
      <c r="G269" s="88">
        <v>0.47960650457084975</v>
      </c>
    </row>
    <row r="270" spans="1:7" ht="21" customHeight="1">
      <c r="A270" s="81" t="s">
        <v>551</v>
      </c>
      <c r="B270" s="82" t="s">
        <v>552</v>
      </c>
      <c r="C270" s="81" t="s">
        <v>326</v>
      </c>
      <c r="D270" s="81" t="s">
        <v>330</v>
      </c>
      <c r="E270" s="87">
        <v>1</v>
      </c>
      <c r="F270" s="88">
        <v>4.1917608499492269</v>
      </c>
      <c r="G270" s="88">
        <v>4.1917608499492269</v>
      </c>
    </row>
    <row r="271" spans="1:7" ht="28.95" customHeight="1">
      <c r="A271" s="81" t="s">
        <v>382</v>
      </c>
      <c r="B271" s="82" t="s">
        <v>383</v>
      </c>
      <c r="C271" s="81" t="s">
        <v>326</v>
      </c>
      <c r="D271" s="81" t="s">
        <v>298</v>
      </c>
      <c r="E271" s="87">
        <v>3.5</v>
      </c>
      <c r="F271" s="88">
        <v>15.903751691569376</v>
      </c>
      <c r="G271" s="88">
        <v>57.333024848107605</v>
      </c>
    </row>
    <row r="272" spans="1:7" ht="21" customHeight="1">
      <c r="A272" s="81" t="s">
        <v>384</v>
      </c>
      <c r="B272" s="82" t="s">
        <v>385</v>
      </c>
      <c r="C272" s="81" t="s">
        <v>326</v>
      </c>
      <c r="D272" s="81" t="s">
        <v>298</v>
      </c>
      <c r="E272" s="87">
        <v>3</v>
      </c>
      <c r="F272" s="88">
        <v>15.903751691569376</v>
      </c>
      <c r="G272" s="88">
        <v>49.142592726949374</v>
      </c>
    </row>
    <row r="273" spans="1:7" ht="28.95" customHeight="1">
      <c r="A273" s="81" t="s">
        <v>324</v>
      </c>
      <c r="B273" s="82" t="s">
        <v>325</v>
      </c>
      <c r="C273" s="81" t="s">
        <v>326</v>
      </c>
      <c r="D273" s="81" t="s">
        <v>298</v>
      </c>
      <c r="E273" s="87">
        <v>5.5</v>
      </c>
      <c r="F273" s="88">
        <v>11.500963979608978</v>
      </c>
      <c r="G273" s="88">
        <v>65.152912983834398</v>
      </c>
    </row>
    <row r="274" spans="1:7" ht="21" customHeight="1">
      <c r="A274" s="95" t="s">
        <v>553</v>
      </c>
      <c r="B274" s="95" t="s">
        <v>554</v>
      </c>
      <c r="C274" s="81" t="s">
        <v>326</v>
      </c>
      <c r="D274" s="81" t="s">
        <v>388</v>
      </c>
      <c r="E274" s="91">
        <v>0.03</v>
      </c>
      <c r="F274" s="92">
        <v>232.93528713997031</v>
      </c>
      <c r="G274" s="88">
        <v>6.988058614199109</v>
      </c>
    </row>
    <row r="275" spans="1:7" ht="15" customHeight="1">
      <c r="A275" s="85"/>
      <c r="B275" s="85"/>
      <c r="C275" s="85"/>
      <c r="D275" s="85"/>
      <c r="E275" s="96" t="s">
        <v>309</v>
      </c>
      <c r="F275" s="97"/>
      <c r="G275" s="86">
        <v>221.4151389001785</v>
      </c>
    </row>
    <row r="276" spans="1:7" ht="10.050000000000001" customHeight="1">
      <c r="A276" s="85"/>
      <c r="B276" s="85"/>
      <c r="C276" s="85"/>
      <c r="D276" s="85"/>
      <c r="E276" s="90"/>
      <c r="F276" s="90"/>
      <c r="G276" s="90"/>
    </row>
    <row r="277" spans="1:7" ht="19.95" customHeight="1">
      <c r="A277" s="128" t="s">
        <v>555</v>
      </c>
      <c r="B277" s="129"/>
      <c r="C277" s="129"/>
      <c r="D277" s="129"/>
      <c r="E277" s="129"/>
      <c r="F277" s="129"/>
      <c r="G277" s="130"/>
    </row>
    <row r="278" spans="1:7" ht="21" customHeight="1">
      <c r="A278" s="81" t="s">
        <v>556</v>
      </c>
      <c r="B278" s="82" t="s">
        <v>557</v>
      </c>
      <c r="C278" s="81" t="s">
        <v>326</v>
      </c>
      <c r="D278" s="81" t="s">
        <v>357</v>
      </c>
      <c r="E278" s="87">
        <v>1</v>
      </c>
      <c r="F278" s="88">
        <v>0.62348845594210467</v>
      </c>
      <c r="G278" s="88">
        <v>0.62348845594210467</v>
      </c>
    </row>
    <row r="279" spans="1:7" ht="15" customHeight="1">
      <c r="A279" s="81" t="s">
        <v>558</v>
      </c>
      <c r="B279" s="82" t="s">
        <v>559</v>
      </c>
      <c r="C279" s="81" t="s">
        <v>326</v>
      </c>
      <c r="D279" s="81" t="s">
        <v>330</v>
      </c>
      <c r="E279" s="87">
        <v>1.4E-3</v>
      </c>
      <c r="F279" s="88">
        <v>3.2037714505332762</v>
      </c>
      <c r="G279" s="88">
        <v>4.4123798420518173E-3</v>
      </c>
    </row>
    <row r="280" spans="1:7" ht="28.95" customHeight="1">
      <c r="A280" s="95" t="s">
        <v>382</v>
      </c>
      <c r="B280" s="95" t="s">
        <v>383</v>
      </c>
      <c r="C280" s="81" t="s">
        <v>326</v>
      </c>
      <c r="D280" s="81" t="s">
        <v>298</v>
      </c>
      <c r="E280" s="87">
        <v>0.04</v>
      </c>
      <c r="F280" s="88">
        <v>15.903751691569376</v>
      </c>
      <c r="G280" s="88">
        <v>0.65514248524378083</v>
      </c>
    </row>
    <row r="281" spans="1:7" ht="28.95" customHeight="1">
      <c r="A281" s="81" t="s">
        <v>324</v>
      </c>
      <c r="B281" s="82" t="s">
        <v>325</v>
      </c>
      <c r="C281" s="81" t="s">
        <v>326</v>
      </c>
      <c r="D281" s="81" t="s">
        <v>298</v>
      </c>
      <c r="E281" s="91">
        <v>0.04</v>
      </c>
      <c r="F281" s="92">
        <v>11.500963979608978</v>
      </c>
      <c r="G281" s="88">
        <v>0.47375530521508541</v>
      </c>
    </row>
    <row r="282" spans="1:7" ht="15" customHeight="1">
      <c r="A282" s="85"/>
      <c r="B282" s="85"/>
      <c r="C282" s="85"/>
      <c r="D282" s="85"/>
      <c r="E282" s="96" t="s">
        <v>309</v>
      </c>
      <c r="F282" s="97"/>
      <c r="G282" s="86">
        <v>1.7553598067293101</v>
      </c>
    </row>
    <row r="283" spans="1:7" ht="10.050000000000001" customHeight="1">
      <c r="A283" s="85"/>
      <c r="B283" s="85"/>
      <c r="C283" s="85"/>
      <c r="D283" s="85"/>
      <c r="E283" s="90"/>
      <c r="F283" s="90"/>
      <c r="G283" s="90"/>
    </row>
    <row r="284" spans="1:7" ht="19.95" customHeight="1">
      <c r="A284" s="128" t="s">
        <v>560</v>
      </c>
      <c r="B284" s="129"/>
      <c r="C284" s="129"/>
      <c r="D284" s="129"/>
      <c r="E284" s="129"/>
      <c r="F284" s="129"/>
      <c r="G284" s="130"/>
    </row>
    <row r="285" spans="1:7" ht="28.95" customHeight="1">
      <c r="A285" s="81" t="s">
        <v>561</v>
      </c>
      <c r="B285" s="82" t="s">
        <v>562</v>
      </c>
      <c r="C285" s="81" t="s">
        <v>326</v>
      </c>
      <c r="D285" s="81" t="s">
        <v>330</v>
      </c>
      <c r="E285" s="87">
        <v>1</v>
      </c>
      <c r="F285" s="88">
        <v>3399.1919168857148</v>
      </c>
      <c r="G285" s="88">
        <v>3399.1919168857148</v>
      </c>
    </row>
    <row r="286" spans="1:7" ht="28.95" customHeight="1">
      <c r="A286" s="81" t="s">
        <v>382</v>
      </c>
      <c r="B286" s="82" t="s">
        <v>383</v>
      </c>
      <c r="C286" s="81" t="s">
        <v>326</v>
      </c>
      <c r="D286" s="81" t="s">
        <v>298</v>
      </c>
      <c r="E286" s="87">
        <v>0.5</v>
      </c>
      <c r="F286" s="88">
        <v>15.903751691569376</v>
      </c>
      <c r="G286" s="88">
        <v>8.1904321211582296</v>
      </c>
    </row>
    <row r="287" spans="1:7" ht="28.95" customHeight="1">
      <c r="A287" s="81" t="s">
        <v>324</v>
      </c>
      <c r="B287" s="82" t="s">
        <v>325</v>
      </c>
      <c r="C287" s="81" t="s">
        <v>326</v>
      </c>
      <c r="D287" s="81" t="s">
        <v>298</v>
      </c>
      <c r="E287" s="87">
        <v>0.5</v>
      </c>
      <c r="F287" s="88">
        <v>11.500963979608978</v>
      </c>
      <c r="G287" s="88">
        <v>5.9229484888481663</v>
      </c>
    </row>
    <row r="288" spans="1:7" ht="15" customHeight="1">
      <c r="A288" s="85"/>
      <c r="B288" s="85"/>
      <c r="C288" s="85"/>
      <c r="D288" s="85"/>
      <c r="E288" s="96" t="s">
        <v>309</v>
      </c>
      <c r="F288" s="97"/>
      <c r="G288" s="86">
        <v>3413.3019402501891</v>
      </c>
    </row>
    <row r="289" spans="1:7" ht="10.050000000000001" customHeight="1">
      <c r="A289" s="85"/>
      <c r="B289" s="85"/>
      <c r="C289" s="85"/>
      <c r="D289" s="85"/>
      <c r="E289" s="90"/>
      <c r="F289" s="90"/>
      <c r="G289" s="90"/>
    </row>
    <row r="290" spans="1:7" ht="19.95" customHeight="1">
      <c r="A290" s="128" t="s">
        <v>563</v>
      </c>
      <c r="B290" s="129"/>
      <c r="C290" s="129"/>
      <c r="D290" s="129"/>
      <c r="E290" s="129"/>
      <c r="F290" s="129"/>
      <c r="G290" s="130"/>
    </row>
    <row r="291" spans="1:7" ht="21" customHeight="1">
      <c r="A291" s="95" t="s">
        <v>564</v>
      </c>
      <c r="B291" s="95" t="s">
        <v>565</v>
      </c>
      <c r="C291" s="81" t="s">
        <v>326</v>
      </c>
      <c r="D291" s="81" t="s">
        <v>330</v>
      </c>
      <c r="E291" s="87">
        <v>1</v>
      </c>
      <c r="F291" s="88">
        <v>52.296293258405463</v>
      </c>
      <c r="G291" s="88">
        <v>52.296293258405463</v>
      </c>
    </row>
    <row r="292" spans="1:7" ht="28.95" customHeight="1">
      <c r="A292" s="81" t="s">
        <v>382</v>
      </c>
      <c r="B292" s="82" t="s">
        <v>383</v>
      </c>
      <c r="C292" s="81" t="s">
        <v>326</v>
      </c>
      <c r="D292" s="81" t="s">
        <v>298</v>
      </c>
      <c r="E292" s="87">
        <v>0.5</v>
      </c>
      <c r="F292" s="88">
        <v>15.903751691569376</v>
      </c>
      <c r="G292" s="88">
        <v>8.1904321211582296</v>
      </c>
    </row>
    <row r="293" spans="1:7" ht="28.95" customHeight="1">
      <c r="A293" s="81" t="s">
        <v>324</v>
      </c>
      <c r="B293" s="82" t="s">
        <v>325</v>
      </c>
      <c r="C293" s="81" t="s">
        <v>326</v>
      </c>
      <c r="D293" s="81" t="s">
        <v>298</v>
      </c>
      <c r="E293" s="87">
        <v>0.5</v>
      </c>
      <c r="F293" s="88">
        <v>11.500963979608978</v>
      </c>
      <c r="G293" s="88">
        <v>5.9229484888481663</v>
      </c>
    </row>
    <row r="294" spans="1:7" ht="15" customHeight="1">
      <c r="A294" s="85"/>
      <c r="B294" s="85"/>
      <c r="C294" s="85"/>
      <c r="D294" s="85"/>
      <c r="E294" s="96" t="s">
        <v>309</v>
      </c>
      <c r="F294" s="97"/>
      <c r="G294" s="86">
        <v>66.406316622879856</v>
      </c>
    </row>
    <row r="295" spans="1:7" ht="10.050000000000001" customHeight="1">
      <c r="A295" s="85"/>
      <c r="B295" s="85"/>
      <c r="C295" s="85"/>
      <c r="D295" s="85"/>
      <c r="E295" s="90"/>
      <c r="F295" s="90"/>
      <c r="G295" s="90"/>
    </row>
    <row r="296" spans="1:7" ht="19.95" customHeight="1">
      <c r="A296" s="128" t="s">
        <v>566</v>
      </c>
      <c r="B296" s="129"/>
      <c r="C296" s="129"/>
      <c r="D296" s="129"/>
      <c r="E296" s="129"/>
      <c r="F296" s="129"/>
      <c r="G296" s="130"/>
    </row>
    <row r="297" spans="1:7" ht="21" customHeight="1">
      <c r="A297" s="95" t="s">
        <v>567</v>
      </c>
      <c r="B297" s="95" t="s">
        <v>568</v>
      </c>
      <c r="C297" s="81" t="s">
        <v>326</v>
      </c>
      <c r="D297" s="81" t="s">
        <v>330</v>
      </c>
      <c r="E297" s="87">
        <v>1</v>
      </c>
      <c r="F297" s="88">
        <v>29.467023640833006</v>
      </c>
      <c r="G297" s="88">
        <v>29.467023640833006</v>
      </c>
    </row>
    <row r="298" spans="1:7" ht="28.95" customHeight="1">
      <c r="A298" s="81" t="s">
        <v>382</v>
      </c>
      <c r="B298" s="82" t="s">
        <v>383</v>
      </c>
      <c r="C298" s="81" t="s">
        <v>326</v>
      </c>
      <c r="D298" s="81" t="s">
        <v>298</v>
      </c>
      <c r="E298" s="91">
        <v>0.5</v>
      </c>
      <c r="F298" s="92">
        <v>15.903751691569376</v>
      </c>
      <c r="G298" s="88">
        <v>8.1904321211582296</v>
      </c>
    </row>
    <row r="299" spans="1:7" ht="28.95" customHeight="1">
      <c r="A299" s="81" t="s">
        <v>324</v>
      </c>
      <c r="B299" s="82" t="s">
        <v>325</v>
      </c>
      <c r="C299" s="81" t="s">
        <v>326</v>
      </c>
      <c r="D299" s="81" t="s">
        <v>298</v>
      </c>
      <c r="E299" s="87">
        <v>0.5</v>
      </c>
      <c r="F299" s="88">
        <v>11.500963979608978</v>
      </c>
      <c r="G299" s="88">
        <v>5.9229484888481663</v>
      </c>
    </row>
    <row r="300" spans="1:7" ht="15" customHeight="1">
      <c r="A300" s="85"/>
      <c r="B300" s="85"/>
      <c r="C300" s="85"/>
      <c r="D300" s="85"/>
      <c r="E300" s="96" t="s">
        <v>309</v>
      </c>
      <c r="F300" s="97"/>
      <c r="G300" s="86">
        <v>43.577047005307406</v>
      </c>
    </row>
    <row r="301" spans="1:7" ht="10.050000000000001" customHeight="1">
      <c r="A301" s="85"/>
      <c r="B301" s="85"/>
      <c r="C301" s="85"/>
      <c r="D301" s="85"/>
      <c r="E301" s="90"/>
      <c r="F301" s="90"/>
      <c r="G301" s="90"/>
    </row>
    <row r="302" spans="1:7" ht="19.95" customHeight="1">
      <c r="A302" s="128" t="s">
        <v>569</v>
      </c>
      <c r="B302" s="129"/>
      <c r="C302" s="129"/>
      <c r="D302" s="129"/>
      <c r="E302" s="129"/>
      <c r="F302" s="129"/>
      <c r="G302" s="130"/>
    </row>
    <row r="303" spans="1:7" ht="21" customHeight="1">
      <c r="A303" s="81" t="s">
        <v>570</v>
      </c>
      <c r="B303" s="82" t="s">
        <v>284</v>
      </c>
      <c r="C303" s="81" t="s">
        <v>571</v>
      </c>
      <c r="D303" s="81" t="s">
        <v>330</v>
      </c>
      <c r="E303" s="93">
        <v>1</v>
      </c>
      <c r="F303" s="94">
        <v>851.10011088133854</v>
      </c>
      <c r="G303" s="84">
        <v>851.10011088133854</v>
      </c>
    </row>
    <row r="304" spans="1:7" ht="15" customHeight="1">
      <c r="A304" s="85"/>
      <c r="B304" s="85"/>
      <c r="C304" s="85"/>
      <c r="D304" s="85"/>
      <c r="E304" s="96" t="s">
        <v>309</v>
      </c>
      <c r="F304" s="97"/>
      <c r="G304" s="86">
        <v>851.10011088133854</v>
      </c>
    </row>
    <row r="305" spans="1:7" ht="10.050000000000001" customHeight="1">
      <c r="A305" s="85"/>
      <c r="B305" s="85"/>
      <c r="C305" s="85"/>
      <c r="D305" s="85"/>
      <c r="E305" s="90"/>
      <c r="F305" s="90"/>
      <c r="G305" s="90"/>
    </row>
    <row r="306" spans="1:7" ht="19.95" customHeight="1">
      <c r="A306" s="128" t="s">
        <v>572</v>
      </c>
      <c r="B306" s="129"/>
      <c r="C306" s="129"/>
      <c r="D306" s="129"/>
      <c r="E306" s="129"/>
      <c r="F306" s="129"/>
      <c r="G306" s="130"/>
    </row>
    <row r="307" spans="1:7" ht="15" customHeight="1">
      <c r="A307" s="81" t="s">
        <v>573</v>
      </c>
      <c r="B307" s="82" t="s">
        <v>574</v>
      </c>
      <c r="C307" s="81" t="s">
        <v>571</v>
      </c>
      <c r="D307" s="81" t="s">
        <v>330</v>
      </c>
      <c r="E307" s="83">
        <v>1</v>
      </c>
      <c r="F307" s="84">
        <v>68.200044949974824</v>
      </c>
      <c r="G307" s="84">
        <v>68.200044949974824</v>
      </c>
    </row>
    <row r="308" spans="1:7" ht="15" customHeight="1">
      <c r="A308" s="85"/>
      <c r="B308" s="85"/>
      <c r="C308" s="85"/>
      <c r="D308" s="85"/>
      <c r="E308" s="96" t="s">
        <v>309</v>
      </c>
      <c r="F308" s="97"/>
      <c r="G308" s="86">
        <v>68.200044949974824</v>
      </c>
    </row>
    <row r="309" spans="1:7" ht="10.050000000000001" customHeight="1">
      <c r="A309" s="85"/>
      <c r="B309" s="85"/>
      <c r="C309" s="85"/>
      <c r="D309" s="85"/>
      <c r="E309" s="90"/>
      <c r="F309" s="90"/>
      <c r="G309" s="90"/>
    </row>
    <row r="310" spans="1:7" ht="19.95" customHeight="1">
      <c r="A310" s="128" t="s">
        <v>575</v>
      </c>
      <c r="B310" s="129"/>
      <c r="C310" s="129"/>
      <c r="D310" s="129"/>
      <c r="E310" s="129"/>
      <c r="F310" s="129"/>
      <c r="G310" s="130"/>
    </row>
    <row r="311" spans="1:7" ht="21" customHeight="1">
      <c r="A311" s="81" t="s">
        <v>523</v>
      </c>
      <c r="B311" s="82" t="s">
        <v>524</v>
      </c>
      <c r="C311" s="81" t="s">
        <v>326</v>
      </c>
      <c r="D311" s="81" t="s">
        <v>330</v>
      </c>
      <c r="E311" s="91">
        <v>1</v>
      </c>
      <c r="F311" s="92">
        <v>9.4578402701371562</v>
      </c>
      <c r="G311" s="88">
        <v>9.4578402701371562</v>
      </c>
    </row>
    <row r="312" spans="1:7" ht="28.95" customHeight="1">
      <c r="A312" s="81" t="s">
        <v>382</v>
      </c>
      <c r="B312" s="82" t="s">
        <v>383</v>
      </c>
      <c r="C312" s="81" t="s">
        <v>326</v>
      </c>
      <c r="D312" s="81" t="s">
        <v>298</v>
      </c>
      <c r="E312" s="87">
        <v>0.25</v>
      </c>
      <c r="F312" s="88">
        <v>15.903751691569376</v>
      </c>
      <c r="G312" s="88">
        <v>4.0951680999286584</v>
      </c>
    </row>
    <row r="313" spans="1:7" ht="15" customHeight="1">
      <c r="A313" s="85"/>
      <c r="B313" s="85"/>
      <c r="C313" s="85"/>
      <c r="D313" s="85"/>
      <c r="E313" s="96" t="s">
        <v>309</v>
      </c>
      <c r="F313" s="97"/>
      <c r="G313" s="86">
        <v>13.553679819172215</v>
      </c>
    </row>
    <row r="314" spans="1:7" ht="10.050000000000001" customHeight="1">
      <c r="A314" s="85"/>
      <c r="B314" s="85"/>
      <c r="C314" s="85"/>
      <c r="D314" s="85"/>
      <c r="E314" s="90"/>
      <c r="F314" s="90"/>
      <c r="G314" s="90"/>
    </row>
    <row r="315" spans="1:7" ht="19.95" customHeight="1">
      <c r="A315" s="128" t="s">
        <v>576</v>
      </c>
      <c r="B315" s="129"/>
      <c r="C315" s="129"/>
      <c r="D315" s="129"/>
      <c r="E315" s="129"/>
      <c r="F315" s="129"/>
      <c r="G315" s="130"/>
    </row>
    <row r="316" spans="1:7" ht="15" customHeight="1">
      <c r="A316" s="81" t="s">
        <v>577</v>
      </c>
      <c r="B316" s="82" t="s">
        <v>578</v>
      </c>
      <c r="C316" s="81" t="s">
        <v>571</v>
      </c>
      <c r="D316" s="81" t="s">
        <v>357</v>
      </c>
      <c r="E316" s="83">
        <v>1</v>
      </c>
      <c r="F316" s="84">
        <v>5.1030132086338416</v>
      </c>
      <c r="G316" s="84">
        <v>5.1030132086338416</v>
      </c>
    </row>
    <row r="317" spans="1:7" ht="15" customHeight="1">
      <c r="A317" s="85"/>
      <c r="B317" s="85"/>
      <c r="C317" s="85"/>
      <c r="D317" s="85"/>
      <c r="E317" s="96" t="s">
        <v>309</v>
      </c>
      <c r="F317" s="97"/>
      <c r="G317" s="86">
        <v>5.1030132086338416</v>
      </c>
    </row>
    <row r="318" spans="1:7" ht="10.050000000000001" customHeight="1">
      <c r="A318" s="85"/>
      <c r="B318" s="85"/>
      <c r="C318" s="85"/>
      <c r="D318" s="85"/>
      <c r="E318" s="90"/>
      <c r="F318" s="90"/>
      <c r="G318" s="90"/>
    </row>
    <row r="319" spans="1:7" ht="19.95" customHeight="1">
      <c r="A319" s="128" t="s">
        <v>579</v>
      </c>
      <c r="B319" s="129"/>
      <c r="C319" s="129"/>
      <c r="D319" s="129"/>
      <c r="E319" s="129"/>
      <c r="F319" s="129"/>
      <c r="G319" s="130"/>
    </row>
    <row r="320" spans="1:7" ht="21" customHeight="1">
      <c r="A320" s="81" t="s">
        <v>556</v>
      </c>
      <c r="B320" s="82" t="s">
        <v>557</v>
      </c>
      <c r="C320" s="81" t="s">
        <v>326</v>
      </c>
      <c r="D320" s="81" t="s">
        <v>357</v>
      </c>
      <c r="E320" s="87">
        <v>1</v>
      </c>
      <c r="F320" s="88">
        <v>0.62348845594210467</v>
      </c>
      <c r="G320" s="88">
        <v>0.62348845594210467</v>
      </c>
    </row>
    <row r="321" spans="1:7" ht="15" customHeight="1">
      <c r="A321" s="81" t="s">
        <v>558</v>
      </c>
      <c r="B321" s="82" t="s">
        <v>559</v>
      </c>
      <c r="C321" s="81" t="s">
        <v>326</v>
      </c>
      <c r="D321" s="81" t="s">
        <v>330</v>
      </c>
      <c r="E321" s="91">
        <v>1.4E-3</v>
      </c>
      <c r="F321" s="92">
        <v>3.2037714505332762</v>
      </c>
      <c r="G321" s="88">
        <v>4.4123798420518173E-3</v>
      </c>
    </row>
    <row r="322" spans="1:7" ht="28.95" customHeight="1">
      <c r="A322" s="81" t="s">
        <v>382</v>
      </c>
      <c r="B322" s="82" t="s">
        <v>383</v>
      </c>
      <c r="C322" s="81" t="s">
        <v>326</v>
      </c>
      <c r="D322" s="81" t="s">
        <v>298</v>
      </c>
      <c r="E322" s="87">
        <v>0.04</v>
      </c>
      <c r="F322" s="88">
        <v>15.903751691569376</v>
      </c>
      <c r="G322" s="88">
        <v>0.65514248524378083</v>
      </c>
    </row>
    <row r="323" spans="1:7" ht="28.95" customHeight="1">
      <c r="A323" s="81" t="s">
        <v>324</v>
      </c>
      <c r="B323" s="82" t="s">
        <v>325</v>
      </c>
      <c r="C323" s="81" t="s">
        <v>326</v>
      </c>
      <c r="D323" s="81" t="s">
        <v>298</v>
      </c>
      <c r="E323" s="87">
        <v>0.04</v>
      </c>
      <c r="F323" s="88">
        <v>11.500963979608978</v>
      </c>
      <c r="G323" s="88">
        <v>0.47375530521508541</v>
      </c>
    </row>
    <row r="324" spans="1:7" ht="15" customHeight="1">
      <c r="A324" s="85"/>
      <c r="B324" s="85"/>
      <c r="C324" s="85"/>
      <c r="D324" s="85"/>
      <c r="E324" s="96" t="s">
        <v>309</v>
      </c>
      <c r="F324" s="97"/>
      <c r="G324" s="86">
        <v>1.7553598067293101</v>
      </c>
    </row>
    <row r="325" spans="1:7" ht="10.050000000000001" customHeight="1">
      <c r="A325" s="85"/>
      <c r="B325" s="85"/>
      <c r="C325" s="85"/>
      <c r="D325" s="85"/>
      <c r="E325" s="90"/>
      <c r="F325" s="90"/>
      <c r="G325" s="90"/>
    </row>
    <row r="326" spans="1:7" ht="19.95" customHeight="1">
      <c r="A326" s="128" t="s">
        <v>580</v>
      </c>
      <c r="B326" s="129"/>
      <c r="C326" s="129"/>
      <c r="D326" s="129"/>
      <c r="E326" s="129"/>
      <c r="F326" s="129"/>
      <c r="G326" s="130"/>
    </row>
    <row r="327" spans="1:7" ht="28.95" customHeight="1">
      <c r="A327" s="95" t="s">
        <v>520</v>
      </c>
      <c r="B327" s="95" t="s">
        <v>521</v>
      </c>
      <c r="C327" s="81" t="s">
        <v>326</v>
      </c>
      <c r="D327" s="81" t="s">
        <v>330</v>
      </c>
      <c r="E327" s="87">
        <v>0.35</v>
      </c>
      <c r="F327" s="88">
        <v>16.757451269705488</v>
      </c>
      <c r="G327" s="88">
        <v>5.8651079443969207</v>
      </c>
    </row>
    <row r="328" spans="1:7" ht="28.95" customHeight="1">
      <c r="A328" s="81" t="s">
        <v>382</v>
      </c>
      <c r="B328" s="82" t="s">
        <v>383</v>
      </c>
      <c r="C328" s="81" t="s">
        <v>326</v>
      </c>
      <c r="D328" s="81" t="s">
        <v>298</v>
      </c>
      <c r="E328" s="91">
        <v>0.14000000000000001</v>
      </c>
      <c r="F328" s="92">
        <v>15.903751691569376</v>
      </c>
      <c r="G328" s="88">
        <v>2.293286462255975</v>
      </c>
    </row>
    <row r="329" spans="1:7" ht="28.95" customHeight="1">
      <c r="A329" s="81" t="s">
        <v>324</v>
      </c>
      <c r="B329" s="82" t="s">
        <v>325</v>
      </c>
      <c r="C329" s="81" t="s">
        <v>326</v>
      </c>
      <c r="D329" s="81" t="s">
        <v>298</v>
      </c>
      <c r="E329" s="87">
        <v>0.14000000000000001</v>
      </c>
      <c r="F329" s="88">
        <v>11.500963979608978</v>
      </c>
      <c r="G329" s="88">
        <v>1.6583833715050844</v>
      </c>
    </row>
    <row r="330" spans="1:7" ht="15" customHeight="1">
      <c r="A330" s="85"/>
      <c r="B330" s="85"/>
      <c r="C330" s="85"/>
      <c r="D330" s="85"/>
      <c r="E330" s="96" t="s">
        <v>309</v>
      </c>
      <c r="F330" s="97"/>
      <c r="G330" s="86">
        <v>9.8127490835195861</v>
      </c>
    </row>
    <row r="331" spans="1:7" ht="10.050000000000001" customHeight="1">
      <c r="A331" s="85"/>
      <c r="B331" s="85"/>
      <c r="C331" s="85"/>
      <c r="D331" s="85"/>
      <c r="E331" s="90"/>
      <c r="F331" s="90"/>
      <c r="G331" s="90"/>
    </row>
    <row r="332" spans="1:7" ht="19.95" customHeight="1">
      <c r="A332" s="128" t="s">
        <v>581</v>
      </c>
      <c r="B332" s="129"/>
      <c r="C332" s="129"/>
      <c r="D332" s="129"/>
      <c r="E332" s="129"/>
      <c r="F332" s="129"/>
      <c r="G332" s="130"/>
    </row>
    <row r="333" spans="1:7" ht="15" customHeight="1">
      <c r="A333" s="95" t="s">
        <v>526</v>
      </c>
      <c r="B333" s="95" t="s">
        <v>527</v>
      </c>
      <c r="C333" s="81" t="s">
        <v>326</v>
      </c>
      <c r="D333" s="81" t="s">
        <v>330</v>
      </c>
      <c r="E333" s="87">
        <v>1</v>
      </c>
      <c r="F333" s="88">
        <v>1.2182005216099583</v>
      </c>
      <c r="G333" s="88">
        <v>1.2182005216099583</v>
      </c>
    </row>
    <row r="334" spans="1:7" ht="28.95" customHeight="1">
      <c r="A334" s="81" t="s">
        <v>382</v>
      </c>
      <c r="B334" s="82" t="s">
        <v>383</v>
      </c>
      <c r="C334" s="81" t="s">
        <v>326</v>
      </c>
      <c r="D334" s="81" t="s">
        <v>298</v>
      </c>
      <c r="E334" s="87">
        <v>0.20699999999999999</v>
      </c>
      <c r="F334" s="88">
        <v>15.903751691569376</v>
      </c>
      <c r="G334" s="88">
        <v>3.3908179873159079</v>
      </c>
    </row>
    <row r="335" spans="1:7" ht="28.95" customHeight="1">
      <c r="A335" s="81" t="s">
        <v>324</v>
      </c>
      <c r="B335" s="82" t="s">
        <v>325</v>
      </c>
      <c r="C335" s="81" t="s">
        <v>326</v>
      </c>
      <c r="D335" s="81" t="s">
        <v>298</v>
      </c>
      <c r="E335" s="91">
        <v>0.24</v>
      </c>
      <c r="F335" s="92">
        <v>11.500963979608978</v>
      </c>
      <c r="G335" s="88">
        <v>2.8430114377950835</v>
      </c>
    </row>
    <row r="336" spans="1:7" ht="15" customHeight="1">
      <c r="A336" s="85"/>
      <c r="B336" s="85"/>
      <c r="C336" s="85"/>
      <c r="D336" s="85"/>
      <c r="E336" s="96" t="s">
        <v>309</v>
      </c>
      <c r="F336" s="97"/>
      <c r="G336" s="86">
        <v>7.4530850810310048</v>
      </c>
    </row>
    <row r="337" spans="1:7" ht="10.050000000000001" customHeight="1">
      <c r="A337" s="85"/>
      <c r="B337" s="85"/>
      <c r="C337" s="85"/>
      <c r="D337" s="85"/>
      <c r="E337" s="90"/>
      <c r="F337" s="90"/>
      <c r="G337" s="90"/>
    </row>
    <row r="338" spans="1:7" ht="19.95" customHeight="1">
      <c r="A338" s="128" t="s">
        <v>582</v>
      </c>
      <c r="B338" s="129"/>
      <c r="C338" s="129"/>
      <c r="D338" s="129"/>
      <c r="E338" s="129"/>
      <c r="F338" s="129"/>
      <c r="G338" s="130"/>
    </row>
    <row r="339" spans="1:7" ht="15" customHeight="1">
      <c r="A339" s="81" t="s">
        <v>529</v>
      </c>
      <c r="B339" s="82" t="s">
        <v>530</v>
      </c>
      <c r="C339" s="81" t="s">
        <v>326</v>
      </c>
      <c r="D339" s="81" t="s">
        <v>330</v>
      </c>
      <c r="E339" s="87">
        <v>1</v>
      </c>
      <c r="F339" s="88">
        <v>2.0143473191975692</v>
      </c>
      <c r="G339" s="88">
        <v>2.0143473191975692</v>
      </c>
    </row>
    <row r="340" spans="1:7" ht="15" customHeight="1">
      <c r="A340" s="81" t="s">
        <v>531</v>
      </c>
      <c r="B340" s="82" t="s">
        <v>532</v>
      </c>
      <c r="C340" s="81" t="s">
        <v>326</v>
      </c>
      <c r="D340" s="81" t="s">
        <v>330</v>
      </c>
      <c r="E340" s="87">
        <v>1</v>
      </c>
      <c r="F340" s="88">
        <v>9.5921300914169946E-3</v>
      </c>
      <c r="G340" s="88">
        <v>9.5921300914169946E-3</v>
      </c>
    </row>
    <row r="341" spans="1:7" ht="21" customHeight="1">
      <c r="A341" s="81" t="s">
        <v>533</v>
      </c>
      <c r="B341" s="82" t="s">
        <v>534</v>
      </c>
      <c r="C341" s="81" t="s">
        <v>326</v>
      </c>
      <c r="D341" s="81" t="s">
        <v>330</v>
      </c>
      <c r="E341" s="87">
        <v>1</v>
      </c>
      <c r="F341" s="88">
        <v>3.8368520365667978E-2</v>
      </c>
      <c r="G341" s="88">
        <v>3.8368520365667978E-2</v>
      </c>
    </row>
    <row r="342" spans="1:7" ht="28.95" customHeight="1">
      <c r="A342" s="95" t="s">
        <v>382</v>
      </c>
      <c r="B342" s="95" t="s">
        <v>383</v>
      </c>
      <c r="C342" s="81" t="s">
        <v>326</v>
      </c>
      <c r="D342" s="81" t="s">
        <v>298</v>
      </c>
      <c r="E342" s="87">
        <v>0.24</v>
      </c>
      <c r="F342" s="88">
        <v>15.903751691569376</v>
      </c>
      <c r="G342" s="88">
        <v>3.931334517967255</v>
      </c>
    </row>
    <row r="343" spans="1:7" ht="15" customHeight="1">
      <c r="A343" s="85"/>
      <c r="B343" s="85"/>
      <c r="C343" s="85"/>
      <c r="D343" s="85"/>
      <c r="E343" s="96" t="s">
        <v>309</v>
      </c>
      <c r="F343" s="97"/>
      <c r="G343" s="86">
        <v>5.9950813071356217</v>
      </c>
    </row>
    <row r="344" spans="1:7" ht="10.050000000000001" customHeight="1">
      <c r="A344" s="85"/>
      <c r="B344" s="85"/>
      <c r="C344" s="85"/>
      <c r="D344" s="85"/>
      <c r="E344" s="90"/>
      <c r="F344" s="90"/>
      <c r="G344" s="90"/>
    </row>
    <row r="345" spans="1:7" ht="19.95" customHeight="1">
      <c r="A345" s="128" t="s">
        <v>583</v>
      </c>
      <c r="B345" s="129"/>
      <c r="C345" s="129"/>
      <c r="D345" s="129"/>
      <c r="E345" s="129"/>
      <c r="F345" s="129"/>
      <c r="G345" s="130"/>
    </row>
    <row r="346" spans="1:7" ht="15" customHeight="1">
      <c r="A346" s="81" t="s">
        <v>536</v>
      </c>
      <c r="B346" s="82" t="s">
        <v>537</v>
      </c>
      <c r="C346" s="81" t="s">
        <v>326</v>
      </c>
      <c r="D346" s="81" t="s">
        <v>357</v>
      </c>
      <c r="E346" s="87">
        <v>1</v>
      </c>
      <c r="F346" s="88">
        <v>5.5826197132046911</v>
      </c>
      <c r="G346" s="88">
        <v>5.5826197132046911</v>
      </c>
    </row>
    <row r="347" spans="1:7" ht="28.95" customHeight="1">
      <c r="A347" s="81" t="s">
        <v>382</v>
      </c>
      <c r="B347" s="82" t="s">
        <v>383</v>
      </c>
      <c r="C347" s="81" t="s">
        <v>326</v>
      </c>
      <c r="D347" s="81" t="s">
        <v>298</v>
      </c>
      <c r="E347" s="87">
        <v>0.13</v>
      </c>
      <c r="F347" s="88">
        <v>15.903751691569376</v>
      </c>
      <c r="G347" s="88">
        <v>2.1294528802945729</v>
      </c>
    </row>
    <row r="348" spans="1:7" ht="28.95" customHeight="1">
      <c r="A348" s="81" t="s">
        <v>324</v>
      </c>
      <c r="B348" s="82" t="s">
        <v>325</v>
      </c>
      <c r="C348" s="81" t="s">
        <v>326</v>
      </c>
      <c r="D348" s="81" t="s">
        <v>298</v>
      </c>
      <c r="E348" s="87">
        <v>0.13</v>
      </c>
      <c r="F348" s="88">
        <v>11.500963979608978</v>
      </c>
      <c r="G348" s="88">
        <v>1.5399205648760843</v>
      </c>
    </row>
    <row r="349" spans="1:7" ht="15" customHeight="1">
      <c r="A349" s="85"/>
      <c r="B349" s="85"/>
      <c r="C349" s="85"/>
      <c r="D349" s="85"/>
      <c r="E349" s="96" t="s">
        <v>309</v>
      </c>
      <c r="F349" s="97"/>
      <c r="G349" s="86">
        <v>9.2564055382174004</v>
      </c>
    </row>
    <row r="350" spans="1:7" ht="10.050000000000001" customHeight="1">
      <c r="A350" s="85"/>
      <c r="B350" s="85"/>
      <c r="C350" s="85"/>
      <c r="D350" s="85"/>
      <c r="E350" s="90"/>
      <c r="F350" s="90"/>
      <c r="G350" s="90"/>
    </row>
    <row r="351" spans="1:7" ht="19.95" customHeight="1">
      <c r="A351" s="128" t="s">
        <v>584</v>
      </c>
      <c r="B351" s="129"/>
      <c r="C351" s="129"/>
      <c r="D351" s="129"/>
      <c r="E351" s="129"/>
      <c r="F351" s="129"/>
      <c r="G351" s="130"/>
    </row>
    <row r="352" spans="1:7" ht="15" customHeight="1">
      <c r="A352" s="81" t="s">
        <v>585</v>
      </c>
      <c r="B352" s="82" t="s">
        <v>586</v>
      </c>
      <c r="C352" s="81" t="s">
        <v>571</v>
      </c>
      <c r="D352" s="81" t="s">
        <v>330</v>
      </c>
      <c r="E352" s="83">
        <v>1</v>
      </c>
      <c r="F352" s="84">
        <v>2.7625334663280943</v>
      </c>
      <c r="G352" s="84">
        <v>2.7625334663280943</v>
      </c>
    </row>
    <row r="353" spans="1:8" ht="15" customHeight="1">
      <c r="A353" s="85"/>
      <c r="B353" s="85"/>
      <c r="C353" s="85"/>
      <c r="D353" s="85"/>
      <c r="E353" s="96" t="s">
        <v>309</v>
      </c>
      <c r="F353" s="97"/>
      <c r="G353" s="86">
        <v>2.7625334663280943</v>
      </c>
    </row>
    <row r="354" spans="1:8" s="194" customFormat="1" ht="184.2" customHeight="1">
      <c r="A354" s="196" t="s">
        <v>606</v>
      </c>
      <c r="B354" s="196"/>
      <c r="C354" s="196"/>
      <c r="D354" s="196"/>
    </row>
    <row r="355" spans="1:8">
      <c r="A355" s="197" t="s">
        <v>607</v>
      </c>
      <c r="H355" s="89"/>
    </row>
    <row r="356" spans="1:8">
      <c r="H356" s="89"/>
    </row>
  </sheetData>
  <autoFilter ref="A2:G356" xr:uid="{B25D0026-933C-4D2D-9FA2-3A3296E92CD6}"/>
  <mergeCells count="56">
    <mergeCell ref="A354:D354"/>
    <mergeCell ref="A25:G25"/>
    <mergeCell ref="A21:G21"/>
    <mergeCell ref="A12:G12"/>
    <mergeCell ref="A1:G1"/>
    <mergeCell ref="A3:G3"/>
    <mergeCell ref="A55:G55"/>
    <mergeCell ref="A48:G48"/>
    <mergeCell ref="A41:G41"/>
    <mergeCell ref="A34:G34"/>
    <mergeCell ref="A29:G29"/>
    <mergeCell ref="A110:G110"/>
    <mergeCell ref="A103:G103"/>
    <mergeCell ref="A95:G95"/>
    <mergeCell ref="A89:G89"/>
    <mergeCell ref="A77:G77"/>
    <mergeCell ref="A137:G137"/>
    <mergeCell ref="A132:G132"/>
    <mergeCell ref="A128:G128"/>
    <mergeCell ref="A122:G122"/>
    <mergeCell ref="A116:G116"/>
    <mergeCell ref="A170:G170"/>
    <mergeCell ref="A160:G160"/>
    <mergeCell ref="A152:G152"/>
    <mergeCell ref="A148:G148"/>
    <mergeCell ref="A144:G144"/>
    <mergeCell ref="A202:G202"/>
    <mergeCell ref="A197:G197"/>
    <mergeCell ref="A192:G192"/>
    <mergeCell ref="A188:G188"/>
    <mergeCell ref="A181:G181"/>
    <mergeCell ref="A227:G227"/>
    <mergeCell ref="A222:G222"/>
    <mergeCell ref="A217:G217"/>
    <mergeCell ref="A212:G212"/>
    <mergeCell ref="A207:G207"/>
    <mergeCell ref="A257:G257"/>
    <mergeCell ref="A250:G250"/>
    <mergeCell ref="A244:G244"/>
    <mergeCell ref="A239:G239"/>
    <mergeCell ref="A233:G233"/>
    <mergeCell ref="A296:G296"/>
    <mergeCell ref="A290:G290"/>
    <mergeCell ref="A284:G284"/>
    <mergeCell ref="A277:G277"/>
    <mergeCell ref="A263:G263"/>
    <mergeCell ref="A319:G319"/>
    <mergeCell ref="A315:G315"/>
    <mergeCell ref="A310:G310"/>
    <mergeCell ref="A302:G302"/>
    <mergeCell ref="A306:G306"/>
    <mergeCell ref="A351:G351"/>
    <mergeCell ref="A345:G345"/>
    <mergeCell ref="A338:G338"/>
    <mergeCell ref="A332:G332"/>
    <mergeCell ref="A326:G3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showGridLines="0" tabSelected="1" zoomScale="85" zoomScaleNormal="85" workbookViewId="0">
      <selection activeCell="B11" sqref="B11:C11"/>
    </sheetView>
  </sheetViews>
  <sheetFormatPr defaultRowHeight="13.2"/>
  <cols>
    <col min="1" max="1" width="9.33203125" customWidth="1"/>
    <col min="2" max="2" width="15.77734375" customWidth="1"/>
    <col min="3" max="3" width="24.88671875" customWidth="1"/>
    <col min="4" max="4" width="76.6640625" customWidth="1"/>
    <col min="5" max="5" width="11.77734375" customWidth="1"/>
    <col min="6" max="6" width="8.6640625" customWidth="1"/>
    <col min="7" max="7" width="13.109375" customWidth="1"/>
    <col min="8" max="8" width="17.33203125" customWidth="1"/>
    <col min="9" max="9" width="10.21875" bestFit="1" customWidth="1"/>
  </cols>
  <sheetData>
    <row r="1" spans="1:9" ht="25.5" customHeight="1">
      <c r="A1" s="134" t="s">
        <v>587</v>
      </c>
      <c r="B1" s="135"/>
      <c r="C1" s="135"/>
      <c r="D1" s="136"/>
      <c r="E1" s="136"/>
      <c r="F1" s="136"/>
      <c r="G1" s="136"/>
      <c r="H1" s="137"/>
    </row>
    <row r="2" spans="1:9" ht="24.75" customHeight="1">
      <c r="A2" s="73"/>
      <c r="B2" s="74"/>
      <c r="C2" s="75"/>
      <c r="D2" s="3" t="s">
        <v>107</v>
      </c>
      <c r="E2" s="138"/>
      <c r="F2" s="130"/>
      <c r="G2" s="10" t="s">
        <v>2</v>
      </c>
      <c r="H2" s="3" t="s">
        <v>4</v>
      </c>
    </row>
    <row r="3" spans="1:9" ht="25.05" customHeight="1">
      <c r="A3" s="139" t="s">
        <v>5</v>
      </c>
      <c r="B3" s="140"/>
      <c r="C3" s="140"/>
      <c r="D3" s="140"/>
      <c r="E3" s="140"/>
      <c r="F3" s="140"/>
      <c r="G3" s="140"/>
      <c r="H3" s="141"/>
    </row>
    <row r="4" spans="1:9" ht="16.95" customHeight="1">
      <c r="A4" s="142" t="s">
        <v>108</v>
      </c>
      <c r="B4" s="143"/>
      <c r="C4" s="143"/>
      <c r="D4" s="143"/>
      <c r="E4" s="143"/>
      <c r="F4" s="143"/>
      <c r="G4" s="143"/>
      <c r="H4" s="144"/>
    </row>
    <row r="5" spans="1:9" ht="47.7" customHeight="1">
      <c r="A5" s="3" t="s">
        <v>10</v>
      </c>
      <c r="B5" s="3" t="s">
        <v>11</v>
      </c>
      <c r="C5" s="3" t="s">
        <v>13</v>
      </c>
      <c r="D5" s="3" t="s">
        <v>13</v>
      </c>
      <c r="E5" s="3" t="s">
        <v>109</v>
      </c>
      <c r="F5" s="3" t="s">
        <v>14</v>
      </c>
      <c r="G5" s="10" t="s">
        <v>15</v>
      </c>
      <c r="H5" s="3" t="s">
        <v>16</v>
      </c>
    </row>
    <row r="6" spans="1:9" ht="43.5" customHeight="1">
      <c r="A6" s="11" t="s">
        <v>110</v>
      </c>
      <c r="B6" s="11" t="s">
        <v>111</v>
      </c>
      <c r="C6" s="11" t="s">
        <v>112</v>
      </c>
      <c r="D6" s="11" t="s">
        <v>113</v>
      </c>
      <c r="E6" s="11" t="s">
        <v>114</v>
      </c>
      <c r="F6" s="2"/>
      <c r="G6" s="2"/>
      <c r="H6" s="29">
        <f>SUM(H7:H54)</f>
        <v>26832.991774030357</v>
      </c>
      <c r="I6" s="76"/>
    </row>
    <row r="7" spans="1:9" ht="46.5" customHeight="1">
      <c r="A7" s="16" t="s">
        <v>115</v>
      </c>
      <c r="B7" s="16" t="s">
        <v>20</v>
      </c>
      <c r="C7" s="17">
        <v>10904</v>
      </c>
      <c r="D7" s="49" t="s">
        <v>287</v>
      </c>
      <c r="E7" s="16" t="s">
        <v>34</v>
      </c>
      <c r="F7" s="18">
        <v>1</v>
      </c>
      <c r="G7" s="30">
        <v>183.91929310120369</v>
      </c>
      <c r="H7" s="18">
        <f t="shared" ref="H7:H53" si="0">ROUND(F7*G7,2)</f>
        <v>183.92</v>
      </c>
      <c r="I7" s="77"/>
    </row>
    <row r="8" spans="1:9" ht="23.55" customHeight="1">
      <c r="A8" s="31" t="s">
        <v>116</v>
      </c>
      <c r="B8" s="31" t="s">
        <v>30</v>
      </c>
      <c r="C8" s="32">
        <v>5826</v>
      </c>
      <c r="D8" s="31" t="s">
        <v>117</v>
      </c>
      <c r="E8" s="31" t="s">
        <v>34</v>
      </c>
      <c r="F8" s="33">
        <v>2</v>
      </c>
      <c r="G8" s="34">
        <v>8.9951794005828862</v>
      </c>
      <c r="H8" s="33">
        <f t="shared" si="0"/>
        <v>17.989999999999998</v>
      </c>
      <c r="I8" s="77"/>
    </row>
    <row r="9" spans="1:9" ht="23.55" customHeight="1">
      <c r="A9" s="31" t="s">
        <v>118</v>
      </c>
      <c r="B9" s="31" t="s">
        <v>30</v>
      </c>
      <c r="C9" s="32">
        <v>5828</v>
      </c>
      <c r="D9" s="31" t="s">
        <v>119</v>
      </c>
      <c r="E9" s="31" t="s">
        <v>34</v>
      </c>
      <c r="F9" s="33">
        <v>2</v>
      </c>
      <c r="G9" s="34">
        <v>20.69</v>
      </c>
      <c r="H9" s="33">
        <f t="shared" si="0"/>
        <v>41.38</v>
      </c>
      <c r="I9" s="77"/>
    </row>
    <row r="10" spans="1:9" ht="23.55" customHeight="1">
      <c r="A10" s="31" t="s">
        <v>120</v>
      </c>
      <c r="B10" s="31" t="s">
        <v>30</v>
      </c>
      <c r="C10" s="32">
        <v>204</v>
      </c>
      <c r="D10" s="31" t="s">
        <v>121</v>
      </c>
      <c r="E10" s="31" t="s">
        <v>46</v>
      </c>
      <c r="F10" s="33">
        <v>4</v>
      </c>
      <c r="G10" s="34">
        <v>5.9834005834234407</v>
      </c>
      <c r="H10" s="33">
        <f t="shared" si="0"/>
        <v>23.93</v>
      </c>
      <c r="I10" s="77"/>
    </row>
    <row r="11" spans="1:9" ht="23.55" customHeight="1">
      <c r="A11" s="31" t="s">
        <v>122</v>
      </c>
      <c r="B11" s="31" t="s">
        <v>30</v>
      </c>
      <c r="C11" s="32">
        <v>4252</v>
      </c>
      <c r="D11" s="31" t="s">
        <v>123</v>
      </c>
      <c r="E11" s="31" t="s">
        <v>46</v>
      </c>
      <c r="F11" s="33">
        <v>5</v>
      </c>
      <c r="G11" s="34">
        <v>4.5698723919032727</v>
      </c>
      <c r="H11" s="33">
        <f t="shared" si="0"/>
        <v>22.85</v>
      </c>
      <c r="I11" s="77"/>
    </row>
    <row r="12" spans="1:9" ht="24.75" customHeight="1">
      <c r="A12" s="31" t="s">
        <v>124</v>
      </c>
      <c r="B12" s="31" t="s">
        <v>30</v>
      </c>
      <c r="C12" s="32">
        <v>707</v>
      </c>
      <c r="D12" s="31" t="s">
        <v>125</v>
      </c>
      <c r="E12" s="31" t="s">
        <v>34</v>
      </c>
      <c r="F12" s="33">
        <v>2</v>
      </c>
      <c r="G12" s="34">
        <v>263.18931156884042</v>
      </c>
      <c r="H12" s="33">
        <f t="shared" si="0"/>
        <v>526.38</v>
      </c>
      <c r="I12" s="77"/>
    </row>
    <row r="13" spans="1:9" ht="25.05" customHeight="1">
      <c r="A13" s="31" t="s">
        <v>126</v>
      </c>
      <c r="B13" s="31" t="s">
        <v>30</v>
      </c>
      <c r="C13" s="32">
        <v>708</v>
      </c>
      <c r="D13" s="31" t="s">
        <v>127</v>
      </c>
      <c r="E13" s="31" t="s">
        <v>34</v>
      </c>
      <c r="F13" s="33">
        <v>1</v>
      </c>
      <c r="G13" s="34">
        <v>512.42806365659828</v>
      </c>
      <c r="H13" s="33">
        <f t="shared" si="0"/>
        <v>512.42999999999995</v>
      </c>
      <c r="I13" s="77"/>
    </row>
    <row r="14" spans="1:9" ht="23.55" customHeight="1">
      <c r="A14" s="31" t="s">
        <v>128</v>
      </c>
      <c r="B14" s="31" t="s">
        <v>30</v>
      </c>
      <c r="C14" s="32">
        <v>5834</v>
      </c>
      <c r="D14" s="31" t="s">
        <v>129</v>
      </c>
      <c r="E14" s="31" t="s">
        <v>34</v>
      </c>
      <c r="F14" s="33">
        <v>1</v>
      </c>
      <c r="G14" s="34">
        <v>173.44633422766796</v>
      </c>
      <c r="H14" s="33">
        <f t="shared" si="0"/>
        <v>173.45</v>
      </c>
      <c r="I14" s="77"/>
    </row>
    <row r="15" spans="1:9" ht="23.55" customHeight="1">
      <c r="A15" s="31" t="s">
        <v>130</v>
      </c>
      <c r="B15" s="31" t="s">
        <v>30</v>
      </c>
      <c r="C15" s="32">
        <v>672</v>
      </c>
      <c r="D15" s="31" t="s">
        <v>131</v>
      </c>
      <c r="E15" s="31" t="s">
        <v>34</v>
      </c>
      <c r="F15" s="33">
        <v>2</v>
      </c>
      <c r="G15" s="34">
        <v>226.18860487376423</v>
      </c>
      <c r="H15" s="33">
        <f t="shared" si="0"/>
        <v>452.38</v>
      </c>
      <c r="I15" s="77"/>
    </row>
    <row r="16" spans="1:9" ht="23.55" customHeight="1">
      <c r="A16" s="35">
        <v>40286</v>
      </c>
      <c r="B16" s="31" t="s">
        <v>30</v>
      </c>
      <c r="C16" s="32">
        <v>4735</v>
      </c>
      <c r="D16" s="31" t="s">
        <v>132</v>
      </c>
      <c r="E16" s="31" t="s">
        <v>34</v>
      </c>
      <c r="F16" s="33">
        <v>2</v>
      </c>
      <c r="G16" s="34">
        <v>88.425826071801424</v>
      </c>
      <c r="H16" s="33">
        <f t="shared" si="0"/>
        <v>176.85</v>
      </c>
      <c r="I16" s="77"/>
    </row>
    <row r="17" spans="1:9" ht="23.55" customHeight="1">
      <c r="A17" s="35">
        <v>40651</v>
      </c>
      <c r="B17" s="31" t="s">
        <v>30</v>
      </c>
      <c r="C17" s="32">
        <v>2317</v>
      </c>
      <c r="D17" s="31" t="s">
        <v>133</v>
      </c>
      <c r="E17" s="31" t="s">
        <v>34</v>
      </c>
      <c r="F17" s="33">
        <v>5</v>
      </c>
      <c r="G17" s="34">
        <v>3.7426371434568089</v>
      </c>
      <c r="H17" s="33">
        <f t="shared" si="0"/>
        <v>18.71</v>
      </c>
      <c r="I17" s="77"/>
    </row>
    <row r="18" spans="1:9" ht="23.55" customHeight="1">
      <c r="A18" s="35">
        <v>41017</v>
      </c>
      <c r="B18" s="31" t="s">
        <v>30</v>
      </c>
      <c r="C18" s="32">
        <v>5100</v>
      </c>
      <c r="D18" s="31" t="s">
        <v>134</v>
      </c>
      <c r="E18" s="31" t="s">
        <v>34</v>
      </c>
      <c r="F18" s="33">
        <v>3</v>
      </c>
      <c r="G18" s="34">
        <v>3.1322499698458275</v>
      </c>
      <c r="H18" s="33">
        <f t="shared" si="0"/>
        <v>9.4</v>
      </c>
      <c r="I18" s="77"/>
    </row>
    <row r="19" spans="1:9" ht="24.75" customHeight="1">
      <c r="A19" s="35">
        <v>41382</v>
      </c>
      <c r="B19" s="31" t="s">
        <v>30</v>
      </c>
      <c r="C19" s="32">
        <v>4000</v>
      </c>
      <c r="D19" s="31" t="s">
        <v>135</v>
      </c>
      <c r="E19" s="31" t="s">
        <v>34</v>
      </c>
      <c r="F19" s="33">
        <v>100</v>
      </c>
      <c r="G19" s="34">
        <v>19.596640836984154</v>
      </c>
      <c r="H19" s="36">
        <f t="shared" si="0"/>
        <v>1959.66</v>
      </c>
      <c r="I19" s="77"/>
    </row>
    <row r="20" spans="1:9" ht="23.55" customHeight="1">
      <c r="A20" s="35">
        <v>41747</v>
      </c>
      <c r="B20" s="31" t="s">
        <v>30</v>
      </c>
      <c r="C20" s="32">
        <v>7637</v>
      </c>
      <c r="D20" s="31" t="s">
        <v>136</v>
      </c>
      <c r="E20" s="31" t="s">
        <v>34</v>
      </c>
      <c r="F20" s="33">
        <v>13</v>
      </c>
      <c r="G20" s="34">
        <v>8.9309281191501544</v>
      </c>
      <c r="H20" s="33">
        <f t="shared" si="0"/>
        <v>116.1</v>
      </c>
      <c r="I20" s="77"/>
    </row>
    <row r="21" spans="1:9" ht="25.05" customHeight="1">
      <c r="A21" s="15">
        <v>42112</v>
      </c>
      <c r="B21" s="16" t="s">
        <v>20</v>
      </c>
      <c r="C21" s="17">
        <v>3454</v>
      </c>
      <c r="D21" s="16" t="s">
        <v>137</v>
      </c>
      <c r="E21" s="16" t="s">
        <v>34</v>
      </c>
      <c r="F21" s="18">
        <v>13</v>
      </c>
      <c r="G21" s="30">
        <v>161.48756447100013</v>
      </c>
      <c r="H21" s="37">
        <f t="shared" si="0"/>
        <v>2099.34</v>
      </c>
      <c r="I21" s="77"/>
    </row>
    <row r="22" spans="1:9" ht="23.55" customHeight="1">
      <c r="A22" s="15">
        <v>42478</v>
      </c>
      <c r="B22" s="16" t="s">
        <v>20</v>
      </c>
      <c r="C22" s="17">
        <v>6322</v>
      </c>
      <c r="D22" s="16" t="s">
        <v>138</v>
      </c>
      <c r="E22" s="16" t="s">
        <v>34</v>
      </c>
      <c r="F22" s="18">
        <v>3</v>
      </c>
      <c r="G22" s="30">
        <v>151.26357931301624</v>
      </c>
      <c r="H22" s="18">
        <f t="shared" si="0"/>
        <v>453.79</v>
      </c>
      <c r="I22" s="77"/>
    </row>
    <row r="23" spans="1:9" ht="23.55" customHeight="1">
      <c r="A23" s="15">
        <v>42843</v>
      </c>
      <c r="B23" s="16" t="s">
        <v>20</v>
      </c>
      <c r="C23" s="17">
        <v>3914</v>
      </c>
      <c r="D23" s="16" t="s">
        <v>139</v>
      </c>
      <c r="E23" s="16" t="s">
        <v>34</v>
      </c>
      <c r="F23" s="18">
        <v>6</v>
      </c>
      <c r="G23" s="30">
        <v>86.666947242580306</v>
      </c>
      <c r="H23" s="18">
        <f t="shared" si="0"/>
        <v>520</v>
      </c>
      <c r="I23" s="77"/>
    </row>
    <row r="24" spans="1:9" ht="25.05" customHeight="1">
      <c r="A24" s="15">
        <v>43208</v>
      </c>
      <c r="B24" s="16" t="s">
        <v>20</v>
      </c>
      <c r="C24" s="17">
        <v>3453</v>
      </c>
      <c r="D24" s="16" t="s">
        <v>140</v>
      </c>
      <c r="E24" s="16" t="s">
        <v>34</v>
      </c>
      <c r="F24" s="18">
        <v>25</v>
      </c>
      <c r="G24" s="30">
        <v>106.17524256759442</v>
      </c>
      <c r="H24" s="37">
        <f t="shared" si="0"/>
        <v>2654.38</v>
      </c>
      <c r="I24" s="77"/>
    </row>
    <row r="25" spans="1:9" ht="23.55" customHeight="1">
      <c r="A25" s="15">
        <v>43573</v>
      </c>
      <c r="B25" s="16" t="s">
        <v>20</v>
      </c>
      <c r="C25" s="17">
        <v>6299</v>
      </c>
      <c r="D25" s="16" t="s">
        <v>141</v>
      </c>
      <c r="E25" s="16" t="s">
        <v>34</v>
      </c>
      <c r="F25" s="18">
        <v>8</v>
      </c>
      <c r="G25" s="30">
        <v>112.93768993838982</v>
      </c>
      <c r="H25" s="37">
        <f t="shared" si="0"/>
        <v>903.5</v>
      </c>
      <c r="I25" s="77"/>
    </row>
    <row r="26" spans="1:9" ht="23.55" customHeight="1">
      <c r="A26" s="15">
        <v>43939</v>
      </c>
      <c r="B26" s="16" t="s">
        <v>20</v>
      </c>
      <c r="C26" s="17">
        <v>3913</v>
      </c>
      <c r="D26" s="16" t="s">
        <v>142</v>
      </c>
      <c r="E26" s="16" t="s">
        <v>34</v>
      </c>
      <c r="F26" s="18">
        <v>20</v>
      </c>
      <c r="G26" s="30">
        <v>57.448677011044119</v>
      </c>
      <c r="H26" s="37">
        <f t="shared" si="0"/>
        <v>1148.97</v>
      </c>
      <c r="I26" s="77"/>
    </row>
    <row r="27" spans="1:9" ht="25.05" customHeight="1">
      <c r="A27" s="15">
        <v>44304</v>
      </c>
      <c r="B27" s="16" t="s">
        <v>20</v>
      </c>
      <c r="C27" s="17">
        <v>11241</v>
      </c>
      <c r="D27" s="16" t="s">
        <v>143</v>
      </c>
      <c r="E27" s="16" t="s">
        <v>34</v>
      </c>
      <c r="F27" s="18">
        <v>1</v>
      </c>
      <c r="G27" s="30">
        <v>202.21484548917502</v>
      </c>
      <c r="H27" s="18">
        <f t="shared" si="0"/>
        <v>202.21</v>
      </c>
      <c r="I27" s="77"/>
    </row>
    <row r="28" spans="1:9" ht="34.950000000000003" customHeight="1">
      <c r="A28" s="15">
        <v>44669</v>
      </c>
      <c r="B28" s="16" t="s">
        <v>20</v>
      </c>
      <c r="C28" s="17">
        <v>100861</v>
      </c>
      <c r="D28" s="49" t="s">
        <v>288</v>
      </c>
      <c r="E28" s="16" t="s">
        <v>34</v>
      </c>
      <c r="F28" s="18">
        <v>20</v>
      </c>
      <c r="G28" s="30">
        <v>32.62358814747116</v>
      </c>
      <c r="H28" s="18">
        <f t="shared" si="0"/>
        <v>652.47</v>
      </c>
      <c r="I28" s="77"/>
    </row>
    <row r="29" spans="1:9" ht="23.55" customHeight="1">
      <c r="A29" s="15">
        <v>45034</v>
      </c>
      <c r="B29" s="16" t="s">
        <v>20</v>
      </c>
      <c r="C29" s="17">
        <v>11975</v>
      </c>
      <c r="D29" s="16" t="s">
        <v>144</v>
      </c>
      <c r="E29" s="16" t="s">
        <v>34</v>
      </c>
      <c r="F29" s="18">
        <v>50</v>
      </c>
      <c r="G29" s="30">
        <v>23.548094645097358</v>
      </c>
      <c r="H29" s="37">
        <f t="shared" si="0"/>
        <v>1177.4000000000001</v>
      </c>
      <c r="I29" s="77"/>
    </row>
    <row r="30" spans="1:9" ht="23.55" customHeight="1">
      <c r="A30" s="38">
        <v>45400</v>
      </c>
      <c r="B30" s="39" t="s">
        <v>93</v>
      </c>
      <c r="C30" s="40">
        <v>1001</v>
      </c>
      <c r="D30" s="39" t="s">
        <v>145</v>
      </c>
      <c r="E30" s="39" t="s">
        <v>34</v>
      </c>
      <c r="F30" s="41">
        <v>15</v>
      </c>
      <c r="G30" s="42">
        <v>2.6905224099957756</v>
      </c>
      <c r="H30" s="41">
        <f t="shared" si="0"/>
        <v>40.36</v>
      </c>
      <c r="I30" s="77"/>
    </row>
    <row r="31" spans="1:9" ht="23.55" customHeight="1">
      <c r="A31" s="38">
        <v>45765</v>
      </c>
      <c r="B31" s="39" t="s">
        <v>93</v>
      </c>
      <c r="C31" s="40">
        <v>1002</v>
      </c>
      <c r="D31" s="39" t="s">
        <v>146</v>
      </c>
      <c r="E31" s="39" t="s">
        <v>34</v>
      </c>
      <c r="F31" s="41">
        <v>10</v>
      </c>
      <c r="G31" s="42">
        <v>253.61828005841667</v>
      </c>
      <c r="H31" s="43">
        <f t="shared" si="0"/>
        <v>2536.1799999999998</v>
      </c>
      <c r="I31" s="77"/>
    </row>
    <row r="32" spans="1:9" ht="24.75" customHeight="1">
      <c r="A32" s="15">
        <v>46130</v>
      </c>
      <c r="B32" s="16" t="s">
        <v>20</v>
      </c>
      <c r="C32" s="17">
        <v>118</v>
      </c>
      <c r="D32" s="16" t="s">
        <v>147</v>
      </c>
      <c r="E32" s="16" t="s">
        <v>34</v>
      </c>
      <c r="F32" s="18">
        <v>5</v>
      </c>
      <c r="G32" s="30">
        <v>49.063884784072208</v>
      </c>
      <c r="H32" s="18">
        <f t="shared" si="0"/>
        <v>245.32</v>
      </c>
      <c r="I32" s="77"/>
    </row>
    <row r="33" spans="1:9" ht="23.55" customHeight="1">
      <c r="A33" s="15">
        <v>46495</v>
      </c>
      <c r="B33" s="16" t="s">
        <v>20</v>
      </c>
      <c r="C33" s="17">
        <v>13</v>
      </c>
      <c r="D33" s="16" t="s">
        <v>148</v>
      </c>
      <c r="E33" s="16" t="s">
        <v>149</v>
      </c>
      <c r="F33" s="18">
        <v>3.6</v>
      </c>
      <c r="G33" s="30">
        <v>18.76940558853769</v>
      </c>
      <c r="H33" s="18">
        <f t="shared" si="0"/>
        <v>67.569999999999993</v>
      </c>
      <c r="I33" s="77"/>
    </row>
    <row r="34" spans="1:9" ht="23.55" customHeight="1">
      <c r="A34" s="15">
        <v>46861</v>
      </c>
      <c r="B34" s="16" t="s">
        <v>20</v>
      </c>
      <c r="C34" s="17">
        <v>4208</v>
      </c>
      <c r="D34" s="16" t="s">
        <v>150</v>
      </c>
      <c r="E34" s="16" t="s">
        <v>34</v>
      </c>
      <c r="F34" s="18">
        <v>12</v>
      </c>
      <c r="G34" s="30">
        <v>48.236649535625759</v>
      </c>
      <c r="H34" s="18">
        <f t="shared" si="0"/>
        <v>578.84</v>
      </c>
      <c r="I34" s="77"/>
    </row>
    <row r="35" spans="1:9" ht="23.55" customHeight="1">
      <c r="A35" s="15">
        <v>47226</v>
      </c>
      <c r="B35" s="16" t="s">
        <v>20</v>
      </c>
      <c r="C35" s="17">
        <v>12427</v>
      </c>
      <c r="D35" s="16" t="s">
        <v>151</v>
      </c>
      <c r="E35" s="16" t="s">
        <v>34</v>
      </c>
      <c r="F35" s="18">
        <v>2</v>
      </c>
      <c r="G35" s="30">
        <v>232.19609968772491</v>
      </c>
      <c r="H35" s="18">
        <f t="shared" si="0"/>
        <v>464.39</v>
      </c>
      <c r="I35" s="77"/>
    </row>
    <row r="36" spans="1:9" ht="23.55" customHeight="1">
      <c r="A36" s="15">
        <v>11066</v>
      </c>
      <c r="B36" s="16" t="s">
        <v>20</v>
      </c>
      <c r="C36" s="17">
        <v>6305</v>
      </c>
      <c r="D36" s="16" t="s">
        <v>152</v>
      </c>
      <c r="E36" s="16" t="s">
        <v>34</v>
      </c>
      <c r="F36" s="18">
        <v>2</v>
      </c>
      <c r="G36" s="30">
        <v>65.841500648195122</v>
      </c>
      <c r="H36" s="18">
        <f t="shared" si="0"/>
        <v>131.68</v>
      </c>
      <c r="I36" s="77"/>
    </row>
    <row r="37" spans="1:9" ht="23.25" customHeight="1">
      <c r="A37" s="15">
        <v>11431</v>
      </c>
      <c r="B37" s="16" t="s">
        <v>20</v>
      </c>
      <c r="C37" s="17">
        <v>4182</v>
      </c>
      <c r="D37" s="16" t="s">
        <v>153</v>
      </c>
      <c r="E37" s="16" t="s">
        <v>34</v>
      </c>
      <c r="F37" s="18">
        <v>8</v>
      </c>
      <c r="G37" s="30">
        <v>78.466877449727548</v>
      </c>
      <c r="H37" s="18">
        <f t="shared" si="0"/>
        <v>627.74</v>
      </c>
      <c r="I37" s="77"/>
    </row>
    <row r="38" spans="1:9" ht="23.55" customHeight="1">
      <c r="A38" s="15">
        <v>11797</v>
      </c>
      <c r="B38" s="16" t="s">
        <v>20</v>
      </c>
      <c r="C38" s="17">
        <v>12429</v>
      </c>
      <c r="D38" s="16" t="s">
        <v>154</v>
      </c>
      <c r="E38" s="16" t="s">
        <v>34</v>
      </c>
      <c r="F38" s="18">
        <v>2</v>
      </c>
      <c r="G38" s="30">
        <v>375.46842587254486</v>
      </c>
      <c r="H38" s="18">
        <f t="shared" si="0"/>
        <v>750.94</v>
      </c>
      <c r="I38" s="77"/>
    </row>
    <row r="39" spans="1:9" ht="23.55" customHeight="1">
      <c r="A39" s="15">
        <v>12162</v>
      </c>
      <c r="B39" s="16" t="s">
        <v>20</v>
      </c>
      <c r="C39" s="17">
        <v>12425</v>
      </c>
      <c r="D39" s="16" t="s">
        <v>155</v>
      </c>
      <c r="E39" s="16" t="s">
        <v>34</v>
      </c>
      <c r="F39" s="18">
        <v>2</v>
      </c>
      <c r="G39" s="30">
        <v>55.938771897374849</v>
      </c>
      <c r="H39" s="18">
        <f t="shared" si="0"/>
        <v>111.88</v>
      </c>
      <c r="I39" s="77"/>
    </row>
    <row r="40" spans="1:9" ht="23.55" customHeight="1">
      <c r="A40" s="15">
        <v>12527</v>
      </c>
      <c r="B40" s="16" t="s">
        <v>20</v>
      </c>
      <c r="C40" s="17">
        <v>4179</v>
      </c>
      <c r="D40" s="16" t="s">
        <v>156</v>
      </c>
      <c r="E40" s="16" t="s">
        <v>34</v>
      </c>
      <c r="F40" s="18">
        <v>10</v>
      </c>
      <c r="G40" s="30">
        <v>10.360519131028505</v>
      </c>
      <c r="H40" s="18">
        <f t="shared" si="0"/>
        <v>103.61</v>
      </c>
      <c r="I40" s="77"/>
    </row>
    <row r="41" spans="1:9" ht="23.55" customHeight="1">
      <c r="A41" s="15">
        <v>12892</v>
      </c>
      <c r="B41" s="16" t="s">
        <v>20</v>
      </c>
      <c r="C41" s="17">
        <v>6323</v>
      </c>
      <c r="D41" s="16" t="s">
        <v>157</v>
      </c>
      <c r="E41" s="16" t="s">
        <v>34</v>
      </c>
      <c r="F41" s="18">
        <v>1</v>
      </c>
      <c r="G41" s="30">
        <v>19.363729941790488</v>
      </c>
      <c r="H41" s="18">
        <f t="shared" si="0"/>
        <v>19.36</v>
      </c>
      <c r="I41" s="77"/>
    </row>
    <row r="42" spans="1:9" ht="23.55" customHeight="1">
      <c r="A42" s="15">
        <v>13258</v>
      </c>
      <c r="B42" s="16" t="s">
        <v>20</v>
      </c>
      <c r="C42" s="17">
        <v>3472</v>
      </c>
      <c r="D42" s="16" t="s">
        <v>158</v>
      </c>
      <c r="E42" s="16" t="s">
        <v>34</v>
      </c>
      <c r="F42" s="18">
        <v>2</v>
      </c>
      <c r="G42" s="30">
        <v>13.966622301440754</v>
      </c>
      <c r="H42" s="18">
        <f t="shared" si="0"/>
        <v>27.93</v>
      </c>
      <c r="I42" s="77"/>
    </row>
    <row r="43" spans="1:9" ht="24.75" customHeight="1">
      <c r="A43" s="15">
        <v>13623</v>
      </c>
      <c r="B43" s="16" t="s">
        <v>20</v>
      </c>
      <c r="C43" s="17">
        <v>787</v>
      </c>
      <c r="D43" s="16" t="s">
        <v>159</v>
      </c>
      <c r="E43" s="16" t="s">
        <v>34</v>
      </c>
      <c r="F43" s="18">
        <v>2</v>
      </c>
      <c r="G43" s="30">
        <v>40.068705383489316</v>
      </c>
      <c r="H43" s="18">
        <f t="shared" si="0"/>
        <v>80.14</v>
      </c>
      <c r="I43" s="77"/>
    </row>
    <row r="44" spans="1:9" ht="23.25" customHeight="1">
      <c r="A44" s="44">
        <v>13988</v>
      </c>
      <c r="B44" s="45" t="s">
        <v>20</v>
      </c>
      <c r="C44" s="46">
        <v>6294</v>
      </c>
      <c r="D44" s="45" t="s">
        <v>160</v>
      </c>
      <c r="E44" s="45" t="s">
        <v>34</v>
      </c>
      <c r="F44" s="47">
        <v>4</v>
      </c>
      <c r="G44" s="48">
        <v>8.4490435084046425</v>
      </c>
      <c r="H44" s="47">
        <f t="shared" si="0"/>
        <v>33.799999999999997</v>
      </c>
      <c r="I44" s="77"/>
    </row>
    <row r="45" spans="1:9" ht="23.55" customHeight="1">
      <c r="A45" s="15">
        <v>14353</v>
      </c>
      <c r="B45" s="16" t="s">
        <v>20</v>
      </c>
      <c r="C45" s="17">
        <v>3908</v>
      </c>
      <c r="D45" s="16" t="s">
        <v>161</v>
      </c>
      <c r="E45" s="16" t="s">
        <v>34</v>
      </c>
      <c r="F45" s="18">
        <v>8</v>
      </c>
      <c r="G45" s="30">
        <v>5.429233281066101</v>
      </c>
      <c r="H45" s="18">
        <f t="shared" si="0"/>
        <v>43.43</v>
      </c>
      <c r="I45" s="77"/>
    </row>
    <row r="46" spans="1:9" ht="25.05" customHeight="1">
      <c r="A46" s="15">
        <v>14719</v>
      </c>
      <c r="B46" s="16" t="s">
        <v>20</v>
      </c>
      <c r="C46" s="17">
        <v>3455</v>
      </c>
      <c r="D46" s="16" t="s">
        <v>162</v>
      </c>
      <c r="E46" s="16" t="s">
        <v>34</v>
      </c>
      <c r="F46" s="18">
        <v>2</v>
      </c>
      <c r="G46" s="30">
        <v>6.2163114786171043</v>
      </c>
      <c r="H46" s="18">
        <f t="shared" si="0"/>
        <v>12.43</v>
      </c>
      <c r="I46" s="77"/>
    </row>
    <row r="47" spans="1:9" ht="23.55" customHeight="1">
      <c r="A47" s="15">
        <v>15084</v>
      </c>
      <c r="B47" s="16" t="s">
        <v>20</v>
      </c>
      <c r="C47" s="17">
        <v>4888</v>
      </c>
      <c r="D47" s="16" t="s">
        <v>163</v>
      </c>
      <c r="E47" s="16" t="s">
        <v>34</v>
      </c>
      <c r="F47" s="18">
        <v>2</v>
      </c>
      <c r="G47" s="30">
        <v>3.6944486823822582</v>
      </c>
      <c r="H47" s="18">
        <f t="shared" si="0"/>
        <v>7.39</v>
      </c>
      <c r="I47" s="77"/>
    </row>
    <row r="48" spans="1:9" ht="23.55" customHeight="1">
      <c r="A48" s="15">
        <v>15449</v>
      </c>
      <c r="B48" s="16" t="s">
        <v>20</v>
      </c>
      <c r="C48" s="17">
        <v>4177</v>
      </c>
      <c r="D48" s="16" t="s">
        <v>164</v>
      </c>
      <c r="E48" s="16" t="s">
        <v>34</v>
      </c>
      <c r="F48" s="18">
        <v>10</v>
      </c>
      <c r="G48" s="30">
        <v>5.0597884128278752</v>
      </c>
      <c r="H48" s="18">
        <f t="shared" si="0"/>
        <v>50.6</v>
      </c>
      <c r="I48" s="77"/>
    </row>
    <row r="49" spans="1:9" ht="23.25" customHeight="1">
      <c r="A49" s="15">
        <v>15814</v>
      </c>
      <c r="B49" s="16" t="s">
        <v>20</v>
      </c>
      <c r="C49" s="17">
        <v>4180</v>
      </c>
      <c r="D49" s="16" t="s">
        <v>165</v>
      </c>
      <c r="E49" s="16" t="s">
        <v>34</v>
      </c>
      <c r="F49" s="18">
        <v>2</v>
      </c>
      <c r="G49" s="30">
        <v>15.251647930095453</v>
      </c>
      <c r="H49" s="18">
        <f t="shared" si="0"/>
        <v>30.5</v>
      </c>
      <c r="I49" s="77"/>
    </row>
    <row r="50" spans="1:9" ht="25.05" customHeight="1">
      <c r="A50" s="15">
        <v>16180</v>
      </c>
      <c r="B50" s="16" t="s">
        <v>20</v>
      </c>
      <c r="C50" s="17">
        <v>6302</v>
      </c>
      <c r="D50" s="16" t="s">
        <v>166</v>
      </c>
      <c r="E50" s="16" t="s">
        <v>34</v>
      </c>
      <c r="F50" s="18">
        <v>2</v>
      </c>
      <c r="G50" s="30">
        <v>13.966622301440754</v>
      </c>
      <c r="H50" s="18">
        <f t="shared" si="0"/>
        <v>27.93</v>
      </c>
      <c r="I50" s="77"/>
    </row>
    <row r="51" spans="1:9" ht="23.55" customHeight="1">
      <c r="A51" s="35">
        <v>16545</v>
      </c>
      <c r="B51" s="31" t="s">
        <v>30</v>
      </c>
      <c r="C51" s="31" t="s">
        <v>167</v>
      </c>
      <c r="D51" s="31" t="s">
        <v>168</v>
      </c>
      <c r="E51" s="31" t="s">
        <v>169</v>
      </c>
      <c r="F51" s="33">
        <v>0.13636300000000001</v>
      </c>
      <c r="G51" s="34">
        <v>3273.7312915607104</v>
      </c>
      <c r="H51" s="33">
        <f t="shared" si="0"/>
        <v>446.42</v>
      </c>
      <c r="I51" s="77"/>
    </row>
    <row r="52" spans="1:9" ht="23.55" customHeight="1">
      <c r="A52" s="35">
        <v>16910</v>
      </c>
      <c r="B52" s="31" t="s">
        <v>30</v>
      </c>
      <c r="C52" s="31" t="s">
        <v>170</v>
      </c>
      <c r="D52" s="31" t="s">
        <v>171</v>
      </c>
      <c r="E52" s="31" t="s">
        <v>169</v>
      </c>
      <c r="F52" s="33">
        <v>0.13636300000000001</v>
      </c>
      <c r="G52" s="34">
        <v>2367.6557050911924</v>
      </c>
      <c r="H52" s="33">
        <f t="shared" si="0"/>
        <v>322.86</v>
      </c>
      <c r="I52" s="77"/>
    </row>
    <row r="53" spans="1:9" ht="24.75" customHeight="1">
      <c r="A53" s="35">
        <v>17275</v>
      </c>
      <c r="B53" s="31" t="s">
        <v>30</v>
      </c>
      <c r="C53" s="31" t="s">
        <v>172</v>
      </c>
      <c r="D53" s="31" t="s">
        <v>173</v>
      </c>
      <c r="E53" s="31" t="s">
        <v>169</v>
      </c>
      <c r="F53" s="33">
        <v>0.45454499999999998</v>
      </c>
      <c r="G53" s="34">
        <v>3273.7312915607104</v>
      </c>
      <c r="H53" s="36">
        <f t="shared" si="0"/>
        <v>1488.06</v>
      </c>
      <c r="I53" s="77"/>
    </row>
    <row r="54" spans="1:9" ht="23.55" customHeight="1">
      <c r="A54" s="35">
        <v>17641</v>
      </c>
      <c r="B54" s="31" t="s">
        <v>30</v>
      </c>
      <c r="C54" s="31" t="s">
        <v>174</v>
      </c>
      <c r="D54" s="31" t="s">
        <v>175</v>
      </c>
      <c r="E54" s="31" t="s">
        <v>169</v>
      </c>
      <c r="F54" s="33">
        <v>1.8181799999999999</v>
      </c>
      <c r="G54" s="34">
        <v>2494.8804705971688</v>
      </c>
      <c r="H54" s="36">
        <f>F54*G54</f>
        <v>4536.1417740303605</v>
      </c>
      <c r="I54" s="77"/>
    </row>
    <row r="55" spans="1:9" s="194" customFormat="1" ht="184.2" customHeight="1">
      <c r="A55" s="196" t="s">
        <v>606</v>
      </c>
      <c r="B55" s="196"/>
      <c r="C55" s="196"/>
      <c r="D55" s="196"/>
    </row>
  </sheetData>
  <mergeCells count="5">
    <mergeCell ref="A1:H1"/>
    <mergeCell ref="E2:F2"/>
    <mergeCell ref="A3:H3"/>
    <mergeCell ref="A4:H4"/>
    <mergeCell ref="A55:D5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showGridLines="0" tabSelected="1" workbookViewId="0">
      <selection activeCell="B11" sqref="B11:C11"/>
    </sheetView>
  </sheetViews>
  <sheetFormatPr defaultRowHeight="13.2"/>
  <cols>
    <col min="1" max="1" width="16.21875" customWidth="1"/>
    <col min="2" max="2" width="8.6640625" customWidth="1"/>
    <col min="3" max="3" width="64.44140625" customWidth="1"/>
    <col min="4" max="4" width="8.88671875" customWidth="1"/>
    <col min="5" max="5" width="9.5546875" customWidth="1"/>
    <col min="6" max="6" width="19" bestFit="1" customWidth="1"/>
  </cols>
  <sheetData>
    <row r="1" spans="1:5" ht="80.55" customHeight="1">
      <c r="A1" s="163" t="s">
        <v>176</v>
      </c>
      <c r="B1" s="164"/>
      <c r="C1" s="164"/>
      <c r="D1" s="164"/>
      <c r="E1" s="165"/>
    </row>
    <row r="2" spans="1:5" ht="17.25" customHeight="1">
      <c r="A2" s="158" t="s">
        <v>177</v>
      </c>
      <c r="B2" s="21" t="s">
        <v>214</v>
      </c>
      <c r="C2" s="12" t="s">
        <v>178</v>
      </c>
      <c r="D2" s="155"/>
      <c r="E2" s="157"/>
    </row>
    <row r="3" spans="1:5" ht="17.25" customHeight="1">
      <c r="A3" s="159"/>
      <c r="B3" s="22" t="s">
        <v>215</v>
      </c>
      <c r="C3" s="13" t="s">
        <v>179</v>
      </c>
      <c r="D3" s="161">
        <v>0.03</v>
      </c>
      <c r="E3" s="162"/>
    </row>
    <row r="4" spans="1:5" ht="17.25" customHeight="1">
      <c r="A4" s="159"/>
      <c r="B4" s="22" t="s">
        <v>216</v>
      </c>
      <c r="C4" s="13" t="s">
        <v>180</v>
      </c>
      <c r="D4" s="161">
        <v>8.0000000000000002E-3</v>
      </c>
      <c r="E4" s="162"/>
    </row>
    <row r="5" spans="1:5" ht="17.25" customHeight="1">
      <c r="A5" s="159"/>
      <c r="B5" s="22" t="s">
        <v>217</v>
      </c>
      <c r="C5" s="13" t="s">
        <v>181</v>
      </c>
      <c r="D5" s="161">
        <v>9.65243E-3</v>
      </c>
      <c r="E5" s="162"/>
    </row>
    <row r="6" spans="1:5" ht="17.25" customHeight="1">
      <c r="A6" s="160"/>
      <c r="B6" s="23" t="s">
        <v>218</v>
      </c>
      <c r="C6" s="13" t="s">
        <v>182</v>
      </c>
      <c r="D6" s="161">
        <v>5.8547699999999996E-3</v>
      </c>
      <c r="E6" s="162"/>
    </row>
    <row r="7" spans="1:5" ht="17.25" customHeight="1">
      <c r="A7" s="147" t="s">
        <v>183</v>
      </c>
      <c r="B7" s="148"/>
      <c r="C7" s="149"/>
      <c r="D7" s="150">
        <f>SUM(D3:E6)</f>
        <v>5.3507199999999998E-2</v>
      </c>
      <c r="E7" s="151"/>
    </row>
    <row r="8" spans="1:5" ht="14.25" customHeight="1">
      <c r="A8" s="155"/>
      <c r="B8" s="156"/>
      <c r="C8" s="156"/>
      <c r="D8" s="156"/>
      <c r="E8" s="157"/>
    </row>
    <row r="9" spans="1:5" ht="17.25" customHeight="1">
      <c r="A9" s="158" t="s">
        <v>177</v>
      </c>
      <c r="B9" s="21" t="s">
        <v>219</v>
      </c>
      <c r="C9" s="12" t="s">
        <v>184</v>
      </c>
      <c r="D9" s="155"/>
      <c r="E9" s="157"/>
    </row>
    <row r="10" spans="1:5" ht="17.25" customHeight="1">
      <c r="A10" s="160"/>
      <c r="B10" s="23" t="s">
        <v>220</v>
      </c>
      <c r="C10" s="13" t="s">
        <v>185</v>
      </c>
      <c r="D10" s="161">
        <v>7.3950000000000002E-2</v>
      </c>
      <c r="E10" s="162"/>
    </row>
    <row r="11" spans="1:5" ht="17.25" customHeight="1">
      <c r="A11" s="147" t="s">
        <v>186</v>
      </c>
      <c r="B11" s="148"/>
      <c r="C11" s="149"/>
      <c r="D11" s="150">
        <f>SUM(D9:E10)</f>
        <v>7.3950000000000002E-2</v>
      </c>
      <c r="E11" s="151"/>
    </row>
    <row r="12" spans="1:5" ht="16.2" customHeight="1">
      <c r="A12" s="155"/>
      <c r="B12" s="156"/>
      <c r="C12" s="156"/>
      <c r="D12" s="156"/>
      <c r="E12" s="157"/>
    </row>
    <row r="13" spans="1:5" ht="17.25" customHeight="1">
      <c r="A13" s="158" t="s">
        <v>177</v>
      </c>
      <c r="B13" s="21" t="s">
        <v>221</v>
      </c>
      <c r="C13" s="12" t="s">
        <v>187</v>
      </c>
      <c r="D13" s="155"/>
      <c r="E13" s="157"/>
    </row>
    <row r="14" spans="1:5" ht="17.25" customHeight="1">
      <c r="A14" s="159"/>
      <c r="B14" s="22" t="s">
        <v>222</v>
      </c>
      <c r="C14" s="13" t="s">
        <v>188</v>
      </c>
      <c r="D14" s="161">
        <v>6.4999999999999997E-3</v>
      </c>
      <c r="E14" s="162"/>
    </row>
    <row r="15" spans="1:5" ht="17.25" customHeight="1">
      <c r="A15" s="159"/>
      <c r="B15" s="22" t="s">
        <v>223</v>
      </c>
      <c r="C15" s="13" t="s">
        <v>189</v>
      </c>
      <c r="D15" s="161">
        <v>0.03</v>
      </c>
      <c r="E15" s="162"/>
    </row>
    <row r="16" spans="1:5" ht="17.25" customHeight="1">
      <c r="A16" s="159"/>
      <c r="B16" s="22" t="s">
        <v>224</v>
      </c>
      <c r="C16" s="13" t="s">
        <v>190</v>
      </c>
      <c r="D16" s="161">
        <v>0.03</v>
      </c>
      <c r="E16" s="162"/>
    </row>
    <row r="17" spans="1:6" ht="17.25" customHeight="1">
      <c r="A17" s="160"/>
      <c r="B17" s="23" t="s">
        <v>225</v>
      </c>
      <c r="C17" s="13" t="s">
        <v>191</v>
      </c>
      <c r="D17" s="161">
        <v>4.4999999999999998E-2</v>
      </c>
      <c r="E17" s="162"/>
    </row>
    <row r="18" spans="1:6" ht="17.25" customHeight="1">
      <c r="A18" s="147" t="s">
        <v>192</v>
      </c>
      <c r="B18" s="148"/>
      <c r="C18" s="149"/>
      <c r="D18" s="150">
        <f>SUM(D13:E17)</f>
        <v>0.1115</v>
      </c>
      <c r="E18" s="151"/>
    </row>
    <row r="19" spans="1:6" ht="30" customHeight="1">
      <c r="A19" s="138"/>
      <c r="B19" s="129"/>
      <c r="C19" s="129"/>
      <c r="D19" s="129"/>
      <c r="E19" s="130"/>
    </row>
    <row r="20" spans="1:6" ht="17.25" customHeight="1">
      <c r="A20" s="152" t="s">
        <v>193</v>
      </c>
      <c r="B20" s="153"/>
      <c r="C20" s="153"/>
      <c r="D20" s="153"/>
      <c r="E20" s="154"/>
    </row>
    <row r="21" spans="1:6" ht="34.5" customHeight="1">
      <c r="A21" s="145" t="s">
        <v>213</v>
      </c>
      <c r="B21" s="146"/>
      <c r="C21" s="146"/>
      <c r="D21" s="146"/>
      <c r="E21" s="20">
        <f>((1+D6+D3+D4)*(1+D5)*(1+D10))/(1-D18)-1</f>
        <v>0.27390958463653137</v>
      </c>
      <c r="F21" s="50"/>
    </row>
    <row r="22" spans="1:6" s="194" customFormat="1" ht="184.2" customHeight="1">
      <c r="A22" s="198" t="s">
        <v>606</v>
      </c>
      <c r="B22" s="198"/>
      <c r="C22" s="198"/>
      <c r="D22" s="198"/>
    </row>
    <row r="23" spans="1:6">
      <c r="C23" s="199"/>
    </row>
  </sheetData>
  <mergeCells count="28">
    <mergeCell ref="A22:D22"/>
    <mergeCell ref="A1:E1"/>
    <mergeCell ref="A2:A6"/>
    <mergeCell ref="D2:E2"/>
    <mergeCell ref="D3:E3"/>
    <mergeCell ref="D4:E4"/>
    <mergeCell ref="D5:E5"/>
    <mergeCell ref="D6:E6"/>
    <mergeCell ref="A7:C7"/>
    <mergeCell ref="D7:E7"/>
    <mergeCell ref="A8:E8"/>
    <mergeCell ref="A9:A10"/>
    <mergeCell ref="D9:E9"/>
    <mergeCell ref="D10:E10"/>
    <mergeCell ref="A11:C11"/>
    <mergeCell ref="D11:E11"/>
    <mergeCell ref="A12:E12"/>
    <mergeCell ref="A13:A17"/>
    <mergeCell ref="D13:E13"/>
    <mergeCell ref="D14:E14"/>
    <mergeCell ref="D15:E15"/>
    <mergeCell ref="D16:E16"/>
    <mergeCell ref="D17:E17"/>
    <mergeCell ref="A21:D21"/>
    <mergeCell ref="A18:C18"/>
    <mergeCell ref="D18:E18"/>
    <mergeCell ref="A19:E19"/>
    <mergeCell ref="A20:E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showGridLines="0" tabSelected="1" topLeftCell="A12" workbookViewId="0">
      <selection activeCell="B11" sqref="B11:C11"/>
    </sheetView>
  </sheetViews>
  <sheetFormatPr defaultRowHeight="13.2"/>
  <cols>
    <col min="1" max="1" width="8.44140625" style="60" customWidth="1"/>
    <col min="2" max="2" width="36.44140625" style="60" customWidth="1"/>
    <col min="3" max="3" width="8.88671875" style="60" customWidth="1"/>
    <col min="4" max="4" width="21.77734375" style="60" customWidth="1"/>
    <col min="5" max="6" width="21.5546875" style="60" customWidth="1"/>
    <col min="7" max="7" width="21.77734375" style="60" customWidth="1"/>
    <col min="8" max="8" width="21.5546875" style="60" customWidth="1"/>
    <col min="9" max="16384" width="8.88671875" style="60"/>
  </cols>
  <sheetData>
    <row r="1" spans="1:8" ht="46.05" customHeight="1">
      <c r="A1" s="166" t="s">
        <v>194</v>
      </c>
      <c r="B1" s="167"/>
      <c r="C1" s="167"/>
      <c r="D1" s="167"/>
      <c r="E1" s="167"/>
      <c r="F1" s="167"/>
      <c r="G1" s="167"/>
      <c r="H1" s="168"/>
    </row>
    <row r="2" spans="1:8" ht="11.25" customHeight="1">
      <c r="A2" s="166" t="s">
        <v>195</v>
      </c>
      <c r="B2" s="167"/>
      <c r="C2" s="167"/>
      <c r="D2" s="167"/>
      <c r="E2" s="167"/>
      <c r="F2" s="167"/>
      <c r="G2" s="167"/>
      <c r="H2" s="168"/>
    </row>
    <row r="3" spans="1:8" ht="11.25" customHeight="1">
      <c r="A3" s="166" t="s">
        <v>196</v>
      </c>
      <c r="B3" s="167"/>
      <c r="C3" s="167"/>
      <c r="D3" s="167"/>
      <c r="E3" s="167"/>
      <c r="F3" s="167"/>
      <c r="G3" s="167"/>
      <c r="H3" s="168"/>
    </row>
    <row r="4" spans="1:8" ht="9.75" customHeight="1">
      <c r="A4" s="5"/>
      <c r="B4" s="5"/>
      <c r="C4" s="5"/>
      <c r="D4" s="5"/>
      <c r="E4" s="5"/>
      <c r="F4" s="5"/>
      <c r="G4" s="5"/>
      <c r="H4" s="5"/>
    </row>
    <row r="5" spans="1:8" ht="11.25" customHeight="1">
      <c r="A5" s="177" t="s">
        <v>194</v>
      </c>
      <c r="B5" s="178"/>
      <c r="C5" s="178"/>
      <c r="D5" s="178"/>
      <c r="E5" s="178"/>
      <c r="F5" s="178"/>
      <c r="G5" s="179"/>
      <c r="H5" s="62"/>
    </row>
    <row r="6" spans="1:8" ht="46.05" customHeight="1">
      <c r="A6" s="64" t="s">
        <v>197</v>
      </c>
      <c r="B6" s="177" t="s">
        <v>198</v>
      </c>
      <c r="C6" s="179"/>
      <c r="D6" s="64" t="s">
        <v>199</v>
      </c>
      <c r="E6" s="64" t="s">
        <v>200</v>
      </c>
      <c r="F6" s="64" t="s">
        <v>201</v>
      </c>
      <c r="G6" s="64" t="s">
        <v>202</v>
      </c>
      <c r="H6" s="64" t="s">
        <v>203</v>
      </c>
    </row>
    <row r="7" spans="1:8" ht="9.75" customHeight="1">
      <c r="A7" s="62"/>
      <c r="B7" s="62"/>
      <c r="C7" s="62"/>
      <c r="D7" s="62"/>
      <c r="E7" s="62"/>
      <c r="F7" s="62"/>
      <c r="G7" s="62"/>
      <c r="H7" s="62"/>
    </row>
    <row r="8" spans="1:8" ht="11.25" customHeight="1">
      <c r="A8" s="169">
        <v>1</v>
      </c>
      <c r="B8" s="171" t="s">
        <v>204</v>
      </c>
      <c r="C8" s="172"/>
      <c r="D8" s="175">
        <f>VLOOKUP('Físico-Financeiro'!B8,Resumo!$B$8:$E$18,4,0)</f>
        <v>20616.849999999999</v>
      </c>
      <c r="E8" s="68">
        <f>E9*$D8</f>
        <v>5154.2124999999996</v>
      </c>
      <c r="F8" s="68">
        <f t="shared" ref="F8:H8" si="0">F9*$D8</f>
        <v>5154.2124999999996</v>
      </c>
      <c r="G8" s="68">
        <f t="shared" si="0"/>
        <v>5154.2124999999996</v>
      </c>
      <c r="H8" s="68">
        <f t="shared" si="0"/>
        <v>5154.2124999999996</v>
      </c>
    </row>
    <row r="9" spans="1:8" ht="20.55" customHeight="1">
      <c r="A9" s="170"/>
      <c r="B9" s="173"/>
      <c r="C9" s="174"/>
      <c r="D9" s="176"/>
      <c r="E9" s="65">
        <v>0.25</v>
      </c>
      <c r="F9" s="65">
        <v>0.25</v>
      </c>
      <c r="G9" s="65">
        <v>0.25</v>
      </c>
      <c r="H9" s="65">
        <v>0.25</v>
      </c>
    </row>
    <row r="10" spans="1:8" ht="11.25" customHeight="1">
      <c r="A10" s="169">
        <v>2</v>
      </c>
      <c r="B10" s="171" t="s">
        <v>205</v>
      </c>
      <c r="C10" s="172"/>
      <c r="D10" s="175">
        <f>VLOOKUP('Físico-Financeiro'!B10,Resumo!$B$8:$E$18,4,0)</f>
        <v>13146.859999999999</v>
      </c>
      <c r="E10" s="68">
        <f>E11*$D10</f>
        <v>1314.6859999999999</v>
      </c>
      <c r="F10" s="68">
        <f t="shared" ref="F10" si="1">F11*$D10</f>
        <v>1314.6859999999999</v>
      </c>
      <c r="G10" s="68">
        <f t="shared" ref="G10" si="2">G11*$D10</f>
        <v>1314.6859999999999</v>
      </c>
      <c r="H10" s="68">
        <f t="shared" ref="H10" si="3">H11*$D10</f>
        <v>9202.8019999999979</v>
      </c>
    </row>
    <row r="11" spans="1:8" ht="24.3" customHeight="1">
      <c r="A11" s="170"/>
      <c r="B11" s="173"/>
      <c r="C11" s="174"/>
      <c r="D11" s="176"/>
      <c r="E11" s="65">
        <v>0.1</v>
      </c>
      <c r="F11" s="65">
        <v>0.1</v>
      </c>
      <c r="G11" s="65">
        <v>0.1</v>
      </c>
      <c r="H11" s="65">
        <v>0.7</v>
      </c>
    </row>
    <row r="12" spans="1:8" ht="11.25" customHeight="1">
      <c r="A12" s="169">
        <v>3</v>
      </c>
      <c r="B12" s="171" t="s">
        <v>206</v>
      </c>
      <c r="C12" s="172"/>
      <c r="D12" s="175">
        <f>VLOOKUP('Físico-Financeiro'!B12,Resumo!$B$8:$E$18,4,0)</f>
        <v>15972.77</v>
      </c>
      <c r="E12" s="68">
        <f>E13*$D12</f>
        <v>5430.7418000000007</v>
      </c>
      <c r="F12" s="68">
        <f t="shared" ref="F12" si="4">F13*$D12</f>
        <v>7347.4742000000006</v>
      </c>
      <c r="G12" s="68">
        <f t="shared" ref="G12" si="5">G13*$D12</f>
        <v>3194.5540000000001</v>
      </c>
      <c r="H12" s="68"/>
    </row>
    <row r="13" spans="1:8" ht="19.05" customHeight="1">
      <c r="A13" s="170"/>
      <c r="B13" s="173"/>
      <c r="C13" s="174"/>
      <c r="D13" s="176"/>
      <c r="E13" s="65">
        <v>0.34</v>
      </c>
      <c r="F13" s="65">
        <v>0.46</v>
      </c>
      <c r="G13" s="65">
        <v>0.2</v>
      </c>
      <c r="H13" s="5"/>
    </row>
    <row r="14" spans="1:8" ht="11.25" customHeight="1">
      <c r="A14" s="169">
        <v>4</v>
      </c>
      <c r="B14" s="171" t="s">
        <v>207</v>
      </c>
      <c r="C14" s="172"/>
      <c r="D14" s="175">
        <f>VLOOKUP('Físico-Financeiro'!B14,Resumo!$B$8:$E$18,4,0)</f>
        <v>137141.38</v>
      </c>
      <c r="E14" s="68">
        <f>E15*$D14</f>
        <v>78170.586599999995</v>
      </c>
      <c r="F14" s="68">
        <f t="shared" ref="F14" si="6">F15*$D14</f>
        <v>31542.517400000001</v>
      </c>
      <c r="G14" s="68">
        <f t="shared" ref="G14" si="7">G15*$D14</f>
        <v>27428.276000000002</v>
      </c>
      <c r="H14" s="5"/>
    </row>
    <row r="15" spans="1:8" ht="22.05" customHeight="1">
      <c r="A15" s="170"/>
      <c r="B15" s="173"/>
      <c r="C15" s="174"/>
      <c r="D15" s="176"/>
      <c r="E15" s="65">
        <v>0.56999999999999995</v>
      </c>
      <c r="F15" s="65">
        <v>0.23</v>
      </c>
      <c r="G15" s="65">
        <v>0.2</v>
      </c>
      <c r="H15" s="5"/>
    </row>
    <row r="16" spans="1:8" ht="22.05" customHeight="1">
      <c r="A16" s="169">
        <v>5</v>
      </c>
      <c r="B16" s="171" t="s">
        <v>208</v>
      </c>
      <c r="C16" s="172"/>
      <c r="D16" s="175">
        <f>VLOOKUP('Físico-Financeiro'!B16,Resumo!$B$8:$E$18,4,0)</f>
        <v>22901.52</v>
      </c>
      <c r="E16" s="68">
        <f>E17*$D16</f>
        <v>11450.76</v>
      </c>
      <c r="F16" s="68">
        <f t="shared" ref="F16" si="8">F17*$D16</f>
        <v>6870.4560000000001</v>
      </c>
      <c r="G16" s="68">
        <f t="shared" ref="G16" si="9">G17*$D16</f>
        <v>4580.3040000000001</v>
      </c>
      <c r="H16" s="5"/>
    </row>
    <row r="17" spans="1:8" ht="22.2" customHeight="1">
      <c r="A17" s="170"/>
      <c r="B17" s="173"/>
      <c r="C17" s="174"/>
      <c r="D17" s="176"/>
      <c r="E17" s="65">
        <v>0.5</v>
      </c>
      <c r="F17" s="65">
        <v>0.3</v>
      </c>
      <c r="G17" s="65">
        <v>0.2</v>
      </c>
      <c r="H17" s="5"/>
    </row>
    <row r="18" spans="1:8" ht="22.05" customHeight="1">
      <c r="A18" s="169">
        <v>6</v>
      </c>
      <c r="B18" s="171" t="s">
        <v>209</v>
      </c>
      <c r="C18" s="172"/>
      <c r="D18" s="175">
        <f>VLOOKUP('Físico-Financeiro'!B18,Resumo!$B$8:$E$18,4,0)</f>
        <v>35220.620000000003</v>
      </c>
      <c r="E18" s="68">
        <f>E19*$D18</f>
        <v>10566.186</v>
      </c>
      <c r="F18" s="68">
        <f t="shared" ref="F18" si="10">F19*$D18</f>
        <v>12327.217000000001</v>
      </c>
      <c r="G18" s="68">
        <f t="shared" ref="G18" si="11">G19*$D18</f>
        <v>12327.217000000001</v>
      </c>
      <c r="H18" s="5"/>
    </row>
    <row r="19" spans="1:8" ht="22.05" customHeight="1">
      <c r="A19" s="170"/>
      <c r="B19" s="173"/>
      <c r="C19" s="174"/>
      <c r="D19" s="176"/>
      <c r="E19" s="65">
        <v>0.3</v>
      </c>
      <c r="F19" s="65">
        <v>0.35</v>
      </c>
      <c r="G19" s="65">
        <v>0.35</v>
      </c>
      <c r="H19" s="5"/>
    </row>
    <row r="20" spans="1:8" ht="11.25" customHeight="1">
      <c r="A20" s="166" t="s">
        <v>210</v>
      </c>
      <c r="B20" s="167"/>
      <c r="C20" s="168"/>
      <c r="D20" s="67">
        <f>SUM(D8:D19)</f>
        <v>244999.99999999997</v>
      </c>
      <c r="E20" s="67">
        <f>E8+E10+E12+E14+E16+E18</f>
        <v>112087.17289999999</v>
      </c>
      <c r="F20" s="67">
        <f t="shared" ref="F20:H20" si="12">F8+F10+F12+F14+F16+F18</f>
        <v>64556.563099999999</v>
      </c>
      <c r="G20" s="67">
        <f t="shared" si="12"/>
        <v>53999.249500000005</v>
      </c>
      <c r="H20" s="67">
        <f t="shared" si="12"/>
        <v>14357.014499999997</v>
      </c>
    </row>
    <row r="21" spans="1:8" ht="11.25" customHeight="1">
      <c r="A21" s="166" t="s">
        <v>211</v>
      </c>
      <c r="B21" s="167"/>
      <c r="C21" s="167"/>
      <c r="D21" s="168"/>
      <c r="E21" s="66">
        <f>E20/$D20</f>
        <v>0.45749866489795921</v>
      </c>
      <c r="F21" s="66">
        <f>F20/$D20</f>
        <v>0.26349617591836738</v>
      </c>
      <c r="G21" s="66">
        <f>G20/$D20</f>
        <v>0.22040510000000005</v>
      </c>
      <c r="H21" s="66">
        <f>H20/$D20</f>
        <v>5.8600059183673468E-2</v>
      </c>
    </row>
    <row r="22" spans="1:8" ht="11.25" customHeight="1">
      <c r="A22" s="166" t="s">
        <v>212</v>
      </c>
      <c r="B22" s="167"/>
      <c r="C22" s="167"/>
      <c r="D22" s="168"/>
      <c r="E22" s="66">
        <f>E21</f>
        <v>0.45749866489795921</v>
      </c>
      <c r="F22" s="66">
        <f>E22+F21</f>
        <v>0.72099484081632659</v>
      </c>
      <c r="G22" s="66">
        <f>F22+G21</f>
        <v>0.94139994081632661</v>
      </c>
      <c r="H22" s="66">
        <f>G22+H21</f>
        <v>1</v>
      </c>
    </row>
    <row r="23" spans="1:8" s="194" customFormat="1" ht="184.2" customHeight="1">
      <c r="A23" s="198" t="s">
        <v>606</v>
      </c>
      <c r="B23" s="198"/>
      <c r="C23" s="198"/>
      <c r="D23" s="198"/>
    </row>
  </sheetData>
  <mergeCells count="27">
    <mergeCell ref="A23:D23"/>
    <mergeCell ref="A1:H1"/>
    <mergeCell ref="A2:H2"/>
    <mergeCell ref="A3:H3"/>
    <mergeCell ref="A5:G5"/>
    <mergeCell ref="B6:C6"/>
    <mergeCell ref="A8:A9"/>
    <mergeCell ref="B8:C9"/>
    <mergeCell ref="D8:D9"/>
    <mergeCell ref="A10:A11"/>
    <mergeCell ref="B10:C11"/>
    <mergeCell ref="D10:D11"/>
    <mergeCell ref="A12:A13"/>
    <mergeCell ref="B12:C13"/>
    <mergeCell ref="D12:D13"/>
    <mergeCell ref="A14:A15"/>
    <mergeCell ref="B14:C15"/>
    <mergeCell ref="D14:D15"/>
    <mergeCell ref="A20:C20"/>
    <mergeCell ref="A21:D21"/>
    <mergeCell ref="A22:D22"/>
    <mergeCell ref="A16:A17"/>
    <mergeCell ref="B16:C17"/>
    <mergeCell ref="D16:D17"/>
    <mergeCell ref="A18:A19"/>
    <mergeCell ref="B18:C19"/>
    <mergeCell ref="D18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Resumo</vt:lpstr>
      <vt:lpstr>Sintético</vt:lpstr>
      <vt:lpstr>CPUS</vt:lpstr>
      <vt:lpstr>CPU-4.18</vt:lpstr>
      <vt:lpstr>BDI</vt:lpstr>
      <vt:lpstr>Físico-Financeiro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Santana</cp:lastModifiedBy>
  <cp:lastPrinted>2024-07-03T16:33:36Z</cp:lastPrinted>
  <dcterms:created xsi:type="dcterms:W3CDTF">2024-07-02T15:13:09Z</dcterms:created>
  <dcterms:modified xsi:type="dcterms:W3CDTF">2024-07-03T16:35:24Z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">
    <vt:filetime>2024-07-02T00:00:00Z</vt:filetime>
  </property>
  <property fmtid="{D5CDD505-2E9C-101B-9397-08002B2CF9AE}" pid="3" name="Producer">
    <vt:lpwstr>3-Heights™ PDF Merge Split Shell 6.12.1.11 (http://www.pdf-tools.com)</vt:lpwstr>
  </property>
</Properties>
</file>